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0" yWindow="30" windowWidth="9645" windowHeight="9135" tabRatio="645"/>
  </bookViews>
  <sheets>
    <sheet name="３年男子" sheetId="1" r:id="rId1"/>
    <sheet name="３年女子" sheetId="2" r:id="rId2"/>
    <sheet name="４年男子" sheetId="3" r:id="rId3"/>
    <sheet name="４年女子" sheetId="4" r:id="rId4"/>
    <sheet name="５年男子" sheetId="5" r:id="rId5"/>
    <sheet name="５年女子" sheetId="19" r:id="rId6"/>
    <sheet name="６年男子" sheetId="7" r:id="rId7"/>
    <sheet name="６年女子" sheetId="8" r:id="rId8"/>
    <sheet name="１年男女OP50" sheetId="16" r:id="rId9"/>
    <sheet name="２年男女OP50" sheetId="21" r:id="rId10"/>
    <sheet name="５年男女OP1000" sheetId="17" r:id="rId11"/>
    <sheet name="６年男女OP1000 " sheetId="23" r:id="rId12"/>
  </sheets>
  <definedNames>
    <definedName name="_xlnm._FilterDatabase" localSheetId="1" hidden="1">'３年女子'!$B$6:$K$6</definedName>
    <definedName name="_xlnm._FilterDatabase" localSheetId="0" hidden="1">'３年男子'!$B$6:$K$6</definedName>
    <definedName name="_xlnm._FilterDatabase" localSheetId="3" hidden="1">'４年女子'!$B$6:$K$6</definedName>
    <definedName name="_xlnm._FilterDatabase" localSheetId="2" hidden="1">'４年男子'!$B$6:$K$6</definedName>
    <definedName name="_xlnm._FilterDatabase" localSheetId="5" hidden="1">'５年女子'!$B$6:$K$6</definedName>
    <definedName name="_xlnm._FilterDatabase" localSheetId="4" hidden="1">'５年男子'!$B$6:$K$6</definedName>
    <definedName name="_xlnm._FilterDatabase" localSheetId="10" hidden="1">'５年男女OP1000'!$B$5:$E$5</definedName>
    <definedName name="_xlnm._FilterDatabase" localSheetId="7" hidden="1">'６年女子'!$B$6:$K$6</definedName>
    <definedName name="_xlnm._FilterDatabase" localSheetId="6" hidden="1">'６年男子'!$B$6:$K$6</definedName>
    <definedName name="_xlnm._FilterDatabase" localSheetId="11" hidden="1">'６年男女OP1000 '!$A$18:$E$30</definedName>
    <definedName name="_xlnm.Print_Area" localSheetId="5">'５年女子'!$A$1:$K$32</definedName>
  </definedNames>
  <calcPr calcId="145621"/>
</workbook>
</file>

<file path=xl/calcChain.xml><?xml version="1.0" encoding="utf-8"?>
<calcChain xmlns="http://schemas.openxmlformats.org/spreadsheetml/2006/main">
  <c r="H24" i="3" l="1"/>
  <c r="J24" i="3"/>
  <c r="J26" i="5" l="1"/>
  <c r="H26" i="5"/>
  <c r="F26" i="5"/>
  <c r="J21" i="5"/>
  <c r="H21" i="5"/>
  <c r="F21" i="5"/>
  <c r="J28" i="5"/>
  <c r="H28" i="5"/>
  <c r="F28" i="5"/>
  <c r="J19" i="5"/>
  <c r="H19" i="5"/>
  <c r="F19" i="5"/>
  <c r="J7" i="5"/>
  <c r="H7" i="5"/>
  <c r="F7" i="5"/>
  <c r="J13" i="5"/>
  <c r="H13" i="5"/>
  <c r="F13" i="5"/>
  <c r="J20" i="5"/>
  <c r="H20" i="5"/>
  <c r="F20" i="5"/>
  <c r="J29" i="5"/>
  <c r="H29" i="5"/>
  <c r="F29" i="5"/>
  <c r="J17" i="5"/>
  <c r="H17" i="5"/>
  <c r="F17" i="5"/>
  <c r="J15" i="5"/>
  <c r="H15" i="5"/>
  <c r="F15" i="5"/>
  <c r="J12" i="5"/>
  <c r="H12" i="5"/>
  <c r="F12" i="5"/>
  <c r="J24" i="5"/>
  <c r="H24" i="5"/>
  <c r="F24" i="5"/>
  <c r="J22" i="5"/>
  <c r="H22" i="5"/>
  <c r="F22" i="5"/>
  <c r="J14" i="5"/>
  <c r="H14" i="5"/>
  <c r="F14" i="5"/>
  <c r="J18" i="5"/>
  <c r="H18" i="5"/>
  <c r="F18" i="5"/>
  <c r="J16" i="5"/>
  <c r="H16" i="5"/>
  <c r="F16" i="5"/>
  <c r="J9" i="5"/>
  <c r="H9" i="5"/>
  <c r="F9" i="5"/>
  <c r="J27" i="5"/>
  <c r="H27" i="5"/>
  <c r="F27" i="5"/>
  <c r="J30" i="5"/>
  <c r="H30" i="5"/>
  <c r="F30" i="5"/>
  <c r="J11" i="5"/>
  <c r="H11" i="5"/>
  <c r="F11" i="5"/>
  <c r="J10" i="5"/>
  <c r="H10" i="5"/>
  <c r="F10" i="5"/>
  <c r="J25" i="5"/>
  <c r="H25" i="5"/>
  <c r="F25" i="5"/>
  <c r="J8" i="5"/>
  <c r="H8" i="5"/>
  <c r="F8" i="5"/>
  <c r="J23" i="5"/>
  <c r="H23" i="5"/>
  <c r="F23" i="5"/>
  <c r="K10" i="5" l="1"/>
  <c r="K9" i="5"/>
  <c r="K22" i="5"/>
  <c r="K17" i="5"/>
  <c r="K7" i="5"/>
  <c r="K26" i="5"/>
  <c r="K23" i="5"/>
  <c r="K11" i="5"/>
  <c r="K16" i="5"/>
  <c r="K24" i="5"/>
  <c r="K29" i="5"/>
  <c r="K19" i="5"/>
  <c r="K25" i="5"/>
  <c r="K27" i="5"/>
  <c r="K14" i="5"/>
  <c r="K15" i="5"/>
  <c r="K13" i="5"/>
  <c r="K21" i="5"/>
  <c r="K8" i="5"/>
  <c r="K30" i="5"/>
  <c r="K18" i="5"/>
  <c r="K12" i="5"/>
  <c r="K20" i="5"/>
  <c r="K28" i="5"/>
  <c r="J22" i="8" l="1"/>
  <c r="H22" i="8"/>
  <c r="F22" i="8"/>
  <c r="J27" i="8"/>
  <c r="H27" i="8"/>
  <c r="F27" i="8"/>
  <c r="J24" i="8"/>
  <c r="H24" i="8"/>
  <c r="F24" i="8"/>
  <c r="J18" i="8"/>
  <c r="H18" i="8"/>
  <c r="F18" i="8"/>
  <c r="J7" i="8"/>
  <c r="H7" i="8"/>
  <c r="F7" i="8"/>
  <c r="J23" i="8"/>
  <c r="H23" i="8"/>
  <c r="F23" i="8"/>
  <c r="J12" i="8"/>
  <c r="H12" i="8"/>
  <c r="F12" i="8"/>
  <c r="J21" i="8"/>
  <c r="H21" i="8"/>
  <c r="F21" i="8"/>
  <c r="J15" i="8"/>
  <c r="H15" i="8"/>
  <c r="F15" i="8"/>
  <c r="K15" i="8" s="1"/>
  <c r="J9" i="8"/>
  <c r="H9" i="8"/>
  <c r="F9" i="8"/>
  <c r="J25" i="8"/>
  <c r="H25" i="8"/>
  <c r="F25" i="8"/>
  <c r="J14" i="8"/>
  <c r="H14" i="8"/>
  <c r="F14" i="8"/>
  <c r="J13" i="8"/>
  <c r="H13" i="8"/>
  <c r="F13" i="8"/>
  <c r="K13" i="8" s="1"/>
  <c r="J20" i="8"/>
  <c r="H20" i="8"/>
  <c r="F20" i="8"/>
  <c r="J19" i="8"/>
  <c r="H19" i="8"/>
  <c r="F19" i="8"/>
  <c r="J26" i="8"/>
  <c r="H26" i="8"/>
  <c r="F26" i="8"/>
  <c r="J8" i="8"/>
  <c r="H8" i="8"/>
  <c r="F8" i="8"/>
  <c r="K8" i="8" s="1"/>
  <c r="J11" i="8"/>
  <c r="H11" i="8"/>
  <c r="F11" i="8"/>
  <c r="J28" i="8"/>
  <c r="H28" i="8"/>
  <c r="F28" i="8"/>
  <c r="J17" i="8"/>
  <c r="H17" i="8"/>
  <c r="F17" i="8"/>
  <c r="J16" i="8"/>
  <c r="H16" i="8"/>
  <c r="F16" i="8"/>
  <c r="K16" i="8" s="1"/>
  <c r="J10" i="8"/>
  <c r="H10" i="8"/>
  <c r="F10" i="8"/>
  <c r="K17" i="8" l="1"/>
  <c r="K26" i="8"/>
  <c r="K14" i="8"/>
  <c r="K21" i="8"/>
  <c r="K24" i="8"/>
  <c r="K18" i="8"/>
  <c r="K10" i="8"/>
  <c r="K11" i="8"/>
  <c r="K20" i="8"/>
  <c r="K9" i="8"/>
  <c r="K7" i="8"/>
  <c r="K22" i="8"/>
  <c r="K28" i="8"/>
  <c r="K19" i="8"/>
  <c r="K25" i="8"/>
  <c r="K12" i="8"/>
  <c r="K23" i="8"/>
  <c r="K27" i="8"/>
  <c r="J23" i="4" l="1"/>
  <c r="H23" i="4"/>
  <c r="J24" i="7"/>
  <c r="H24" i="7"/>
  <c r="K24" i="7" s="1"/>
  <c r="F24" i="7"/>
  <c r="J23" i="7"/>
  <c r="H23" i="7"/>
  <c r="K23" i="7" s="1"/>
  <c r="F23" i="7"/>
  <c r="J22" i="7"/>
  <c r="H22" i="7"/>
  <c r="K22" i="7" s="1"/>
  <c r="F22" i="7"/>
  <c r="J21" i="7"/>
  <c r="H21" i="7"/>
  <c r="K21" i="7" s="1"/>
  <c r="F21" i="7"/>
  <c r="J20" i="7"/>
  <c r="H20" i="7"/>
  <c r="K20" i="7" s="1"/>
  <c r="F20" i="7"/>
  <c r="J19" i="7"/>
  <c r="H19" i="7"/>
  <c r="K19" i="7" s="1"/>
  <c r="F19" i="7"/>
  <c r="J18" i="7"/>
  <c r="H18" i="7"/>
  <c r="K18" i="7" s="1"/>
  <c r="F18" i="7"/>
  <c r="J17" i="7"/>
  <c r="H17" i="7"/>
  <c r="K17" i="7" s="1"/>
  <c r="F17" i="7"/>
  <c r="J16" i="7"/>
  <c r="H16" i="7"/>
  <c r="F16" i="7"/>
  <c r="K16" i="7" s="1"/>
  <c r="J15" i="7"/>
  <c r="H15" i="7"/>
  <c r="F15" i="7"/>
  <c r="K15" i="7" s="1"/>
  <c r="J14" i="7"/>
  <c r="H14" i="7"/>
  <c r="F14" i="7"/>
  <c r="K14" i="7" s="1"/>
  <c r="J13" i="7"/>
  <c r="H13" i="7"/>
  <c r="F13" i="7"/>
  <c r="K13" i="7" s="1"/>
  <c r="J12" i="7"/>
  <c r="H12" i="7"/>
  <c r="F12" i="7"/>
  <c r="K12" i="7" s="1"/>
  <c r="J11" i="7"/>
  <c r="H11" i="7"/>
  <c r="F11" i="7"/>
  <c r="K11" i="7" s="1"/>
  <c r="J10" i="7"/>
  <c r="H10" i="7"/>
  <c r="F10" i="7"/>
  <c r="K10" i="7" s="1"/>
  <c r="J9" i="7"/>
  <c r="H9" i="7"/>
  <c r="F9" i="7"/>
  <c r="K9" i="7" s="1"/>
  <c r="J8" i="7"/>
  <c r="H8" i="7"/>
  <c r="F8" i="7"/>
  <c r="K8" i="7" s="1"/>
  <c r="J7" i="7"/>
  <c r="H7" i="7"/>
  <c r="F7" i="7"/>
  <c r="K7" i="7" s="1"/>
  <c r="J22" i="4" l="1"/>
  <c r="H22" i="4"/>
  <c r="J21" i="4"/>
  <c r="H21" i="4"/>
  <c r="F21" i="4"/>
  <c r="J20" i="4"/>
  <c r="H20" i="4"/>
  <c r="F20" i="4"/>
  <c r="J19" i="4"/>
  <c r="H19" i="4"/>
  <c r="F19" i="4"/>
  <c r="J18" i="4"/>
  <c r="H18" i="4"/>
  <c r="F18" i="4"/>
  <c r="J17" i="4"/>
  <c r="H17" i="4"/>
  <c r="F17" i="4"/>
  <c r="J16" i="4"/>
  <c r="H16" i="4"/>
  <c r="F16" i="4"/>
  <c r="J15" i="4"/>
  <c r="H15" i="4"/>
  <c r="F15" i="4"/>
  <c r="J14" i="4"/>
  <c r="H14" i="4"/>
  <c r="F14" i="4"/>
  <c r="J13" i="4"/>
  <c r="H13" i="4"/>
  <c r="F13" i="4"/>
  <c r="J12" i="4"/>
  <c r="H12" i="4"/>
  <c r="F12" i="4"/>
  <c r="J11" i="4"/>
  <c r="H11" i="4"/>
  <c r="F11" i="4"/>
  <c r="J10" i="4"/>
  <c r="H10" i="4"/>
  <c r="F10" i="4"/>
  <c r="J9" i="4"/>
  <c r="H9" i="4"/>
  <c r="F9" i="4"/>
  <c r="J8" i="4"/>
  <c r="H8" i="4"/>
  <c r="F8" i="4"/>
  <c r="J7" i="4"/>
  <c r="H7" i="4"/>
  <c r="F7" i="4"/>
  <c r="J23" i="3"/>
  <c r="H23" i="3"/>
  <c r="F23" i="3"/>
  <c r="J22" i="3"/>
  <c r="H22" i="3"/>
  <c r="F22" i="3"/>
  <c r="J21" i="3"/>
  <c r="H21" i="3"/>
  <c r="F21" i="3"/>
  <c r="J20" i="3"/>
  <c r="H20" i="3"/>
  <c r="F20" i="3"/>
  <c r="K20" i="3" s="1"/>
  <c r="J19" i="3"/>
  <c r="H19" i="3"/>
  <c r="F19" i="3"/>
  <c r="J18" i="3"/>
  <c r="H18" i="3"/>
  <c r="F18" i="3"/>
  <c r="J17" i="3"/>
  <c r="H17" i="3"/>
  <c r="F17" i="3"/>
  <c r="J16" i="3"/>
  <c r="H16" i="3"/>
  <c r="F16" i="3"/>
  <c r="K16" i="3" s="1"/>
  <c r="J15" i="3"/>
  <c r="H15" i="3"/>
  <c r="F15" i="3"/>
  <c r="J14" i="3"/>
  <c r="H14" i="3"/>
  <c r="F14" i="3"/>
  <c r="J13" i="3"/>
  <c r="H13" i="3"/>
  <c r="F13" i="3"/>
  <c r="J12" i="3"/>
  <c r="H12" i="3"/>
  <c r="F12" i="3"/>
  <c r="K12" i="3" s="1"/>
  <c r="J11" i="3"/>
  <c r="H11" i="3"/>
  <c r="F11" i="3"/>
  <c r="J10" i="3"/>
  <c r="H10" i="3"/>
  <c r="F10" i="3"/>
  <c r="J9" i="3"/>
  <c r="H9" i="3"/>
  <c r="F9" i="3"/>
  <c r="J8" i="3"/>
  <c r="H8" i="3"/>
  <c r="F8" i="3"/>
  <c r="K8" i="3" s="1"/>
  <c r="J7" i="3"/>
  <c r="H7" i="3"/>
  <c r="F7" i="3"/>
  <c r="K11" i="3" l="1"/>
  <c r="K15" i="3"/>
  <c r="K19" i="3"/>
  <c r="K23" i="3"/>
  <c r="K7" i="3"/>
  <c r="K10" i="4"/>
  <c r="K14" i="4"/>
  <c r="K18" i="4"/>
  <c r="K10" i="3"/>
  <c r="K14" i="3"/>
  <c r="K18" i="3"/>
  <c r="K22" i="3"/>
  <c r="K9" i="3"/>
  <c r="K13" i="3"/>
  <c r="K17" i="3"/>
  <c r="K21" i="3"/>
  <c r="K13" i="4"/>
  <c r="K21" i="4"/>
  <c r="K8" i="4"/>
  <c r="K12" i="4"/>
  <c r="K16" i="4"/>
  <c r="K20" i="4"/>
  <c r="K9" i="4"/>
  <c r="K17" i="4"/>
  <c r="K7" i="4"/>
  <c r="K11" i="4"/>
  <c r="K15" i="4"/>
  <c r="K19" i="4"/>
  <c r="J7" i="19"/>
  <c r="H7" i="19"/>
  <c r="F7" i="19"/>
  <c r="J17" i="19"/>
  <c r="H17" i="19"/>
  <c r="F17" i="19"/>
  <c r="J9" i="19"/>
  <c r="H9" i="19"/>
  <c r="F9" i="19"/>
  <c r="J11" i="19"/>
  <c r="H11" i="19"/>
  <c r="F11" i="19"/>
  <c r="J16" i="19"/>
  <c r="H16" i="19"/>
  <c r="F16" i="19"/>
  <c r="J14" i="19"/>
  <c r="H14" i="19"/>
  <c r="F14" i="19"/>
  <c r="J13" i="19"/>
  <c r="H13" i="19"/>
  <c r="F13" i="19"/>
  <c r="J8" i="19"/>
  <c r="H8" i="19"/>
  <c r="F8" i="19"/>
  <c r="J15" i="19"/>
  <c r="H15" i="19"/>
  <c r="F15" i="19"/>
  <c r="J12" i="19"/>
  <c r="H12" i="19"/>
  <c r="F12" i="19"/>
  <c r="J10" i="19"/>
  <c r="H10" i="19"/>
  <c r="F10" i="19"/>
  <c r="J18" i="19"/>
  <c r="H18" i="19"/>
  <c r="F18" i="19"/>
  <c r="K15" i="19" l="1"/>
  <c r="K16" i="19"/>
  <c r="K18" i="19"/>
  <c r="K8" i="19"/>
  <c r="K9" i="19"/>
  <c r="K12" i="19"/>
  <c r="K14" i="19"/>
  <c r="K7" i="19"/>
  <c r="K11" i="19"/>
  <c r="K10" i="19"/>
  <c r="K13" i="19"/>
  <c r="K17" i="19"/>
  <c r="J12" i="2" l="1"/>
  <c r="H12" i="2"/>
  <c r="F12" i="2"/>
  <c r="H11" i="2"/>
  <c r="F11" i="2"/>
  <c r="J10" i="2"/>
  <c r="H10" i="2"/>
  <c r="F10" i="2"/>
  <c r="J9" i="2"/>
  <c r="H9" i="2"/>
  <c r="F9" i="2"/>
  <c r="J8" i="2"/>
  <c r="H8" i="2"/>
  <c r="F8" i="2"/>
  <c r="J7" i="2"/>
  <c r="H7" i="2"/>
  <c r="F7" i="2"/>
  <c r="J20" i="1"/>
  <c r="H20" i="1"/>
  <c r="F20" i="1"/>
  <c r="K20" i="1" s="1"/>
  <c r="J19" i="1"/>
  <c r="H19" i="1"/>
  <c r="F19" i="1"/>
  <c r="K19" i="1" s="1"/>
  <c r="J18" i="1"/>
  <c r="H18" i="1"/>
  <c r="F18" i="1"/>
  <c r="J17" i="1"/>
  <c r="H17" i="1"/>
  <c r="F17" i="1"/>
  <c r="J16" i="1"/>
  <c r="H16" i="1"/>
  <c r="F16" i="1"/>
  <c r="K16" i="1" s="1"/>
  <c r="J15" i="1"/>
  <c r="H15" i="1"/>
  <c r="F15" i="1"/>
  <c r="K15" i="1" s="1"/>
  <c r="J14" i="1"/>
  <c r="H14" i="1"/>
  <c r="F14" i="1"/>
  <c r="J13" i="1"/>
  <c r="H13" i="1"/>
  <c r="F13" i="1"/>
  <c r="J12" i="1"/>
  <c r="H12" i="1"/>
  <c r="F12" i="1"/>
  <c r="K12" i="1" s="1"/>
  <c r="J11" i="1"/>
  <c r="H11" i="1"/>
  <c r="F11" i="1"/>
  <c r="K11" i="1" s="1"/>
  <c r="J10" i="1"/>
  <c r="H10" i="1"/>
  <c r="F10" i="1"/>
  <c r="J9" i="1"/>
  <c r="H9" i="1"/>
  <c r="F9" i="1"/>
  <c r="J8" i="1"/>
  <c r="H8" i="1"/>
  <c r="F8" i="1"/>
  <c r="K8" i="1" s="1"/>
  <c r="J7" i="1"/>
  <c r="H7" i="1"/>
  <c r="F7" i="1"/>
  <c r="K7" i="1" s="1"/>
  <c r="K9" i="2" l="1"/>
  <c r="K8" i="2"/>
  <c r="K12" i="2"/>
  <c r="K7" i="2"/>
  <c r="K11" i="2"/>
  <c r="K10" i="2"/>
  <c r="K14" i="1"/>
  <c r="K9" i="1"/>
  <c r="K13" i="1"/>
  <c r="K17" i="1"/>
  <c r="K10" i="1"/>
  <c r="K18" i="1"/>
</calcChain>
</file>

<file path=xl/sharedStrings.xml><?xml version="1.0" encoding="utf-8"?>
<sst xmlns="http://schemas.openxmlformats.org/spreadsheetml/2006/main" count="977" uniqueCount="549">
  <si>
    <t>氏名</t>
    <rPh sb="0" eb="2">
      <t>シメイ</t>
    </rPh>
    <phoneticPr fontId="8"/>
  </si>
  <si>
    <t>所属</t>
    <rPh sb="0" eb="2">
      <t>ショゾク</t>
    </rPh>
    <phoneticPr fontId="8"/>
  </si>
  <si>
    <t>記録</t>
    <rPh sb="0" eb="2">
      <t>キロク</t>
    </rPh>
    <phoneticPr fontId="8"/>
  </si>
  <si>
    <t>順位</t>
    <rPh sb="0" eb="2">
      <t>ジュンイ</t>
    </rPh>
    <phoneticPr fontId="8"/>
  </si>
  <si>
    <t>跳種目</t>
  </si>
  <si>
    <t>投種目</t>
  </si>
  <si>
    <t>合計点</t>
  </si>
  <si>
    <t>No</t>
  </si>
  <si>
    <t>氏名</t>
  </si>
  <si>
    <t>所属</t>
  </si>
  <si>
    <t>50m</t>
  </si>
  <si>
    <t>得点</t>
  </si>
  <si>
    <t>走幅跳</t>
  </si>
  <si>
    <t>ボール投</t>
  </si>
  <si>
    <t>100m</t>
  </si>
  <si>
    <t>記録</t>
  </si>
  <si>
    <t>No</t>
    <phoneticPr fontId="8"/>
  </si>
  <si>
    <t>順位</t>
    <rPh sb="0" eb="2">
      <t>ジュンイ</t>
    </rPh>
    <phoneticPr fontId="8"/>
  </si>
  <si>
    <t>6年生男子</t>
    <phoneticPr fontId="8"/>
  </si>
  <si>
    <t>6年生女子</t>
    <rPh sb="3" eb="4">
      <t>オンナ</t>
    </rPh>
    <phoneticPr fontId="8"/>
  </si>
  <si>
    <t>5年生男子</t>
    <phoneticPr fontId="8"/>
  </si>
  <si>
    <t>5年生女子</t>
    <rPh sb="3" eb="4">
      <t>オンナ</t>
    </rPh>
    <phoneticPr fontId="8"/>
  </si>
  <si>
    <t>3-2</t>
  </si>
  <si>
    <t>紺野　将伍</t>
  </si>
  <si>
    <t>3-3</t>
  </si>
  <si>
    <t>西岡　諒哉</t>
  </si>
  <si>
    <t>志摩陸上クラブ・３</t>
  </si>
  <si>
    <t>3-6</t>
  </si>
  <si>
    <t>若井　佑樹</t>
  </si>
  <si>
    <t>藤原陸上クラブ・３</t>
  </si>
  <si>
    <t>3-11</t>
  </si>
  <si>
    <t>橋本　大輝</t>
  </si>
  <si>
    <t>橋南スポーツクラブ・３</t>
  </si>
  <si>
    <t>3-10</t>
  </si>
  <si>
    <t>荒木　前汰</t>
  </si>
  <si>
    <t>国府AthleticsTeam・3</t>
  </si>
  <si>
    <t>3-8</t>
  </si>
  <si>
    <t>礒井　亮輔</t>
  </si>
  <si>
    <t>3-7</t>
  </si>
  <si>
    <t>桟敷　晴斗</t>
  </si>
  <si>
    <t>3-5</t>
  </si>
  <si>
    <t>中垣内　稜央</t>
  </si>
  <si>
    <t>一志Beast・３</t>
  </si>
  <si>
    <t>3-12</t>
  </si>
  <si>
    <t>小崎　颯太</t>
  </si>
  <si>
    <t>3-16</t>
  </si>
  <si>
    <t>前田　尚音</t>
  </si>
  <si>
    <t>美杉陸上クラブ・３</t>
  </si>
  <si>
    <t>3-9</t>
  </si>
  <si>
    <t>垣内　綾人</t>
  </si>
  <si>
    <t>橋南スポーツクラブ・3</t>
  </si>
  <si>
    <t>3-13</t>
  </si>
  <si>
    <t>山口　琉斗</t>
  </si>
  <si>
    <t>3-14</t>
  </si>
  <si>
    <t>橋爪　史弥</t>
  </si>
  <si>
    <t>玉城陸上クラブ・3</t>
  </si>
  <si>
    <t>3-15</t>
  </si>
  <si>
    <t>真川　晴海</t>
  </si>
  <si>
    <t>あのう陸上クラブ</t>
  </si>
  <si>
    <t>矢野　詩紋</t>
  </si>
  <si>
    <t>　志摩陸上クラブ・3</t>
  </si>
  <si>
    <t>3-25</t>
  </si>
  <si>
    <t>伊藤　陽和</t>
  </si>
  <si>
    <t>J&amp;E久居・３</t>
  </si>
  <si>
    <t>3-23</t>
  </si>
  <si>
    <t>林　佑月</t>
  </si>
  <si>
    <t>あのう陸上クラブ・３</t>
  </si>
  <si>
    <t>3-21</t>
  </si>
  <si>
    <t>奥村　夢佳</t>
  </si>
  <si>
    <t>国府Athletics Team・３</t>
  </si>
  <si>
    <t>3-20</t>
  </si>
  <si>
    <t>笠井　柚芽</t>
  </si>
  <si>
    <t>3-17</t>
  </si>
  <si>
    <t>中林　来羽</t>
  </si>
  <si>
    <t>3-22</t>
  </si>
  <si>
    <t>宮田　葵</t>
  </si>
  <si>
    <t>3-19</t>
  </si>
  <si>
    <t>井山　すず佳</t>
  </si>
  <si>
    <t>4-2</t>
  </si>
  <si>
    <t>森川　達也</t>
  </si>
  <si>
    <t>多気陸上教室・４</t>
  </si>
  <si>
    <t>4-8</t>
  </si>
  <si>
    <t>田中　翔真</t>
  </si>
  <si>
    <t>一志Beast・４</t>
  </si>
  <si>
    <t>4-15</t>
  </si>
  <si>
    <t>仲野　麟杜</t>
  </si>
  <si>
    <t>国府Athletics Team・４</t>
  </si>
  <si>
    <t>4-9</t>
  </si>
  <si>
    <t>丹　隆太郎</t>
  </si>
  <si>
    <t>4-40</t>
  </si>
  <si>
    <t>松本　皐誠</t>
  </si>
  <si>
    <t>美杉陸上クラブ・４</t>
  </si>
  <si>
    <t>4-43</t>
  </si>
  <si>
    <t>冨田　駿人</t>
  </si>
  <si>
    <t>志摩陸上クラブ・4</t>
  </si>
  <si>
    <t>4-17</t>
  </si>
  <si>
    <t>高瀬　大弥</t>
  </si>
  <si>
    <t>玉城陸上クラブ・4</t>
  </si>
  <si>
    <t>4-1</t>
  </si>
  <si>
    <t>水谷　優心</t>
  </si>
  <si>
    <t>南が丘小学校・４</t>
  </si>
  <si>
    <t>4-7</t>
  </si>
  <si>
    <t>尾崎　恵太</t>
  </si>
  <si>
    <t>4-14</t>
  </si>
  <si>
    <t>谷水　瑠斗</t>
  </si>
  <si>
    <t>4-10</t>
  </si>
  <si>
    <t>藤田　晃暉</t>
  </si>
  <si>
    <t>4-3</t>
  </si>
  <si>
    <t>伊藤　春陽</t>
  </si>
  <si>
    <t>J&amp;E久居・４</t>
  </si>
  <si>
    <t>4-19</t>
  </si>
  <si>
    <t>村井　康晟</t>
  </si>
  <si>
    <t>4-16</t>
  </si>
  <si>
    <t>辻井　啓太</t>
  </si>
  <si>
    <t>玉城陸上クラブ・４</t>
  </si>
  <si>
    <t>4-13</t>
  </si>
  <si>
    <t>杉本　凛</t>
  </si>
  <si>
    <t>4-11</t>
  </si>
  <si>
    <t>中野　誠也</t>
  </si>
  <si>
    <t>橋南スポーツクラブ・４</t>
  </si>
  <si>
    <t>4-5</t>
  </si>
  <si>
    <t>森岡　隼輝</t>
  </si>
  <si>
    <t>志摩陸上クラブ・４</t>
  </si>
  <si>
    <t>4-18</t>
  </si>
  <si>
    <t>今井　涼暉</t>
  </si>
  <si>
    <t>4-41</t>
  </si>
  <si>
    <t>前川　壱祥</t>
  </si>
  <si>
    <t>4-4</t>
  </si>
  <si>
    <t>脇葉　朝来</t>
  </si>
  <si>
    <t>4-29</t>
  </si>
  <si>
    <t>飛岡　璃心</t>
  </si>
  <si>
    <t>4-42</t>
  </si>
  <si>
    <t>嶋田　佳純</t>
  </si>
  <si>
    <t>4-22</t>
  </si>
  <si>
    <t>加藤　梨緒</t>
  </si>
  <si>
    <t>4-32</t>
  </si>
  <si>
    <t>上村　瑠愛</t>
  </si>
  <si>
    <t>4-21</t>
  </si>
  <si>
    <t>五十子　夕萌</t>
  </si>
  <si>
    <t>厚生陸上クラブ・４</t>
  </si>
  <si>
    <t>4-34</t>
  </si>
  <si>
    <t>杉本　花</t>
  </si>
  <si>
    <t>4-27</t>
  </si>
  <si>
    <t>大森　美奈</t>
  </si>
  <si>
    <t>4-24</t>
  </si>
  <si>
    <t>上川　瑞葵</t>
  </si>
  <si>
    <t>4-38</t>
  </si>
  <si>
    <t>辻　怜樹</t>
  </si>
  <si>
    <t>多気RC・４</t>
  </si>
  <si>
    <t>4-31</t>
  </si>
  <si>
    <t>別所　あにか</t>
  </si>
  <si>
    <t>4-25</t>
  </si>
  <si>
    <t>谷水　陽音</t>
  </si>
  <si>
    <t>4-23</t>
  </si>
  <si>
    <t>横山　あみ</t>
  </si>
  <si>
    <t>4-35</t>
  </si>
  <si>
    <t>中井　心湖</t>
  </si>
  <si>
    <t>4-26</t>
  </si>
  <si>
    <t>井山　一佳</t>
  </si>
  <si>
    <t>4-33</t>
  </si>
  <si>
    <t>佐々　遥菜</t>
  </si>
  <si>
    <t>4-20</t>
  </si>
  <si>
    <t>藤原　瑶</t>
  </si>
  <si>
    <t>小俣小学校・４</t>
  </si>
  <si>
    <t>4-28</t>
  </si>
  <si>
    <t>飛岡　愛心</t>
  </si>
  <si>
    <t>4-37</t>
  </si>
  <si>
    <t>深谷　真理奈</t>
  </si>
  <si>
    <t>4-36</t>
  </si>
  <si>
    <t>中村　紬</t>
  </si>
  <si>
    <t>4-30</t>
  </si>
  <si>
    <t>稲垣　心佳</t>
  </si>
  <si>
    <t>上野AC・４</t>
  </si>
  <si>
    <t>5-2</t>
  </si>
  <si>
    <t>土井　直人</t>
  </si>
  <si>
    <t>安東小・5</t>
  </si>
  <si>
    <t>5-4</t>
  </si>
  <si>
    <t>松本　空也</t>
  </si>
  <si>
    <t>志摩陸上クラブ・5</t>
  </si>
  <si>
    <t>5-15</t>
  </si>
  <si>
    <t>田中　将信</t>
  </si>
  <si>
    <t>橋南スポーツクラブ・5</t>
  </si>
  <si>
    <t>5-5</t>
  </si>
  <si>
    <t>竹内　健人</t>
  </si>
  <si>
    <t>内城田SC・5</t>
  </si>
  <si>
    <t>5-7</t>
  </si>
  <si>
    <t>上村　壮汰</t>
  </si>
  <si>
    <t>一志Beast・5</t>
  </si>
  <si>
    <t>5-17</t>
  </si>
  <si>
    <t>逢坂　龍輝</t>
  </si>
  <si>
    <t>5-43</t>
  </si>
  <si>
    <t>山本　瑛仁</t>
  </si>
  <si>
    <t>5-3</t>
  </si>
  <si>
    <t>田村　俊樹</t>
  </si>
  <si>
    <t>5-8</t>
  </si>
  <si>
    <t>上山　夏季</t>
  </si>
  <si>
    <t>5-12</t>
  </si>
  <si>
    <t>池田　尊</t>
  </si>
  <si>
    <t>上野AC・5</t>
  </si>
  <si>
    <t>5-18</t>
  </si>
  <si>
    <t>山路　湧暉</t>
  </si>
  <si>
    <t>5-22</t>
  </si>
  <si>
    <t>野呂　仁人</t>
  </si>
  <si>
    <t>玉城陸上クラブ・５</t>
  </si>
  <si>
    <t>5‐10</t>
  </si>
  <si>
    <t>三上　一心</t>
  </si>
  <si>
    <t>5‐36</t>
  </si>
  <si>
    <t>小田　高弘</t>
  </si>
  <si>
    <t>美杉陸上クラブ</t>
  </si>
  <si>
    <t>5-19</t>
  </si>
  <si>
    <t>垣内　祐哉</t>
  </si>
  <si>
    <t>5-6</t>
  </si>
  <si>
    <t>中東　大輔</t>
  </si>
  <si>
    <t>5-11</t>
  </si>
  <si>
    <t>山田　修大</t>
  </si>
  <si>
    <t>5-13</t>
  </si>
  <si>
    <t>前田　章芳</t>
  </si>
  <si>
    <t>5-20</t>
  </si>
  <si>
    <t>山下　翔太</t>
  </si>
  <si>
    <t>5‐24</t>
  </si>
  <si>
    <t>中村　祐太郎</t>
  </si>
  <si>
    <t>多気RC・5</t>
  </si>
  <si>
    <t>5‐14</t>
  </si>
  <si>
    <t>吉川　緋彩</t>
  </si>
  <si>
    <t>5‐9</t>
  </si>
  <si>
    <t>中垣内　太智</t>
  </si>
  <si>
    <t>5‐1</t>
  </si>
  <si>
    <t>小菅　瑛弘</t>
  </si>
  <si>
    <t>5‐16</t>
  </si>
  <si>
    <t>村田　友輝</t>
  </si>
  <si>
    <t>5‐25</t>
  </si>
  <si>
    <t>森川　航多</t>
  </si>
  <si>
    <t>5‐23</t>
  </si>
  <si>
    <t>福原　佑太</t>
  </si>
  <si>
    <t>玉城陸上クラブ・5</t>
  </si>
  <si>
    <t>5‐21</t>
  </si>
  <si>
    <t>山本　直毅</t>
  </si>
  <si>
    <t>5-39</t>
  </si>
  <si>
    <t>谷　朋香</t>
  </si>
  <si>
    <t>美杉陸上クラブ・５</t>
  </si>
  <si>
    <t>5-30</t>
  </si>
  <si>
    <t>村田　裕香</t>
  </si>
  <si>
    <t>橋南スポーツクラブ・５</t>
  </si>
  <si>
    <t>5-33</t>
  </si>
  <si>
    <t>田中　悠美子</t>
  </si>
  <si>
    <t>多気RC・５</t>
  </si>
  <si>
    <t>5-37</t>
  </si>
  <si>
    <t>西山　日乃香</t>
  </si>
  <si>
    <t>5-26</t>
  </si>
  <si>
    <t>鈴木　あかり</t>
  </si>
  <si>
    <t>津陸上クラブ・５</t>
  </si>
  <si>
    <t>5-29</t>
  </si>
  <si>
    <t>中村　雪奈</t>
  </si>
  <si>
    <t>藤原陸上クラブ・５</t>
  </si>
  <si>
    <t>5-31</t>
  </si>
  <si>
    <t>安藤　みち子</t>
  </si>
  <si>
    <t>5-38</t>
  </si>
  <si>
    <t>中島　亜美</t>
  </si>
  <si>
    <t>5-34</t>
  </si>
  <si>
    <t>中西　萌夏</t>
  </si>
  <si>
    <t>5-40</t>
  </si>
  <si>
    <t>森　愛美花</t>
  </si>
  <si>
    <t>5‐27</t>
  </si>
  <si>
    <t>山脇　純白</t>
  </si>
  <si>
    <t>5‐28</t>
  </si>
  <si>
    <t>山中　美空歩</t>
  </si>
  <si>
    <t>J&amp;E久居</t>
  </si>
  <si>
    <t>5‐32</t>
  </si>
  <si>
    <t>西口　萌恵</t>
  </si>
  <si>
    <t>橋南スポーツクラブ</t>
  </si>
  <si>
    <t>5‐35</t>
  </si>
  <si>
    <t>西嶋　彩奈</t>
  </si>
  <si>
    <t>多気RC</t>
  </si>
  <si>
    <t>5‐41</t>
  </si>
  <si>
    <t>米澤　葵</t>
  </si>
  <si>
    <t>6-3</t>
  </si>
  <si>
    <t>及川　一真</t>
  </si>
  <si>
    <t>修成小学校・6</t>
  </si>
  <si>
    <t>6-18</t>
  </si>
  <si>
    <t>中山　滉生</t>
  </si>
  <si>
    <t>あのう陸上クラブ・6</t>
  </si>
  <si>
    <t>6-7</t>
  </si>
  <si>
    <t>冨田　瑞生</t>
  </si>
  <si>
    <t>志摩陸上クラブ・6</t>
  </si>
  <si>
    <t>6-13</t>
  </si>
  <si>
    <t>堀　冬馬</t>
  </si>
  <si>
    <t>橋南スポーツクラブ・6</t>
  </si>
  <si>
    <t>6-22</t>
  </si>
  <si>
    <t>堤　聖斗</t>
  </si>
  <si>
    <t>内城田スポーツクラブ・6</t>
  </si>
  <si>
    <t>6-10</t>
  </si>
  <si>
    <t>澤　直也</t>
  </si>
  <si>
    <t>一志Beast・6</t>
  </si>
  <si>
    <t>6-11</t>
  </si>
  <si>
    <t>若井　大弥</t>
  </si>
  <si>
    <t>藤原陸上クラブ・6</t>
  </si>
  <si>
    <t>6-20</t>
  </si>
  <si>
    <t>川畑　志龍</t>
  </si>
  <si>
    <t>多気ＲＣ・6</t>
  </si>
  <si>
    <t>6-1</t>
  </si>
  <si>
    <t>田村　悟志</t>
  </si>
  <si>
    <t>安東小学校・6</t>
  </si>
  <si>
    <t>6-16</t>
  </si>
  <si>
    <t>増井　晶</t>
  </si>
  <si>
    <t>玉城陸上クラブ・6</t>
  </si>
  <si>
    <t>6-5</t>
  </si>
  <si>
    <t>菅尾　翼</t>
  </si>
  <si>
    <t>J&amp;E久居・6</t>
  </si>
  <si>
    <t>6-14</t>
  </si>
  <si>
    <t>金城　明日登</t>
  </si>
  <si>
    <t>6-17</t>
  </si>
  <si>
    <t>辻井　宏樹</t>
  </si>
  <si>
    <t>6-6</t>
  </si>
  <si>
    <t>山口　航平</t>
  </si>
  <si>
    <t>6-2</t>
  </si>
  <si>
    <t>矢田　大誠</t>
  </si>
  <si>
    <t>箕田小学校・6</t>
  </si>
  <si>
    <t>6-15</t>
  </si>
  <si>
    <t>西口　颯真</t>
  </si>
  <si>
    <t>6-19</t>
  </si>
  <si>
    <t>喜多　叶羽</t>
  </si>
  <si>
    <t>6-4</t>
  </si>
  <si>
    <t>神谷　翔矢</t>
  </si>
  <si>
    <t>6-12</t>
  </si>
  <si>
    <t>豊住　篤哉</t>
  </si>
  <si>
    <t>上野AC・6</t>
  </si>
  <si>
    <t>6-9</t>
  </si>
  <si>
    <t>田中　創太</t>
  </si>
  <si>
    <t>6-23</t>
  </si>
  <si>
    <t>岡村　哉汰</t>
  </si>
  <si>
    <t>6-21</t>
  </si>
  <si>
    <t>鳥尾　英紀</t>
  </si>
  <si>
    <t>多気RC・6</t>
  </si>
  <si>
    <t>6-24</t>
  </si>
  <si>
    <t>嶋田　暉</t>
  </si>
  <si>
    <t>美杉陸上クラブ・6</t>
  </si>
  <si>
    <t>6-26</t>
  </si>
  <si>
    <t>矢野　花音</t>
  </si>
  <si>
    <t>6-33</t>
  </si>
  <si>
    <t>林　佑季</t>
  </si>
  <si>
    <t>6-37</t>
  </si>
  <si>
    <t>山本　彩加</t>
  </si>
  <si>
    <t>6-42</t>
  </si>
  <si>
    <t>今井　歩海</t>
  </si>
  <si>
    <t>6-28</t>
  </si>
  <si>
    <t>藤井　彩葉</t>
  </si>
  <si>
    <t>6-49</t>
  </si>
  <si>
    <t>堂岡　新菜</t>
  </si>
  <si>
    <t>6-38</t>
  </si>
  <si>
    <t>濱口　美由</t>
  </si>
  <si>
    <t>6-43</t>
  </si>
  <si>
    <t>伊藤　花恵</t>
  </si>
  <si>
    <t>中林　乃麻</t>
  </si>
  <si>
    <t>6-31</t>
  </si>
  <si>
    <t>川瀬　史歩</t>
  </si>
  <si>
    <t>6―34</t>
  </si>
  <si>
    <t>松井　瑠希乃</t>
  </si>
  <si>
    <t>6-41</t>
  </si>
  <si>
    <t>岡田　華歩</t>
  </si>
  <si>
    <t>6-46</t>
  </si>
  <si>
    <t>落合　珠里</t>
  </si>
  <si>
    <t>津陸上クラブ・6</t>
  </si>
  <si>
    <t>6-29</t>
  </si>
  <si>
    <t>東出　あみ</t>
  </si>
  <si>
    <t>6-39</t>
  </si>
  <si>
    <t>中西　佑友</t>
  </si>
  <si>
    <t>6-25</t>
  </si>
  <si>
    <t>山本　栞菜</t>
  </si>
  <si>
    <t>6-47</t>
  </si>
  <si>
    <t>前川　奈月</t>
  </si>
  <si>
    <t>6‐27</t>
  </si>
  <si>
    <t>藤田　さよ</t>
  </si>
  <si>
    <t>6-35</t>
  </si>
  <si>
    <t>橋口　義美</t>
  </si>
  <si>
    <t>6-40</t>
  </si>
  <si>
    <t>高瀬　椎名</t>
  </si>
  <si>
    <t>6-30</t>
  </si>
  <si>
    <t>武笠　采生</t>
  </si>
  <si>
    <t>6-45</t>
  </si>
  <si>
    <t>口野　麻里奈</t>
  </si>
  <si>
    <t>6-32</t>
  </si>
  <si>
    <t>宮木　里菜</t>
  </si>
  <si>
    <t>6-48</t>
  </si>
  <si>
    <t>大島　悠華</t>
  </si>
  <si>
    <t>6-36</t>
  </si>
  <si>
    <t>増田　結香</t>
  </si>
  <si>
    <t>6-44</t>
  </si>
  <si>
    <t>柴原　七優</t>
  </si>
  <si>
    <t>1-9</t>
  </si>
  <si>
    <t>藤田　颯斗</t>
  </si>
  <si>
    <t>一志Beast・１</t>
  </si>
  <si>
    <t>1-3</t>
  </si>
  <si>
    <t>山本　涼太</t>
  </si>
  <si>
    <t>八郷小学校・１</t>
  </si>
  <si>
    <t>1-13</t>
  </si>
  <si>
    <t>山口　永遠</t>
  </si>
  <si>
    <t>国府Athletics Team・１</t>
  </si>
  <si>
    <t>1-5</t>
  </si>
  <si>
    <t>若林　達彦</t>
  </si>
  <si>
    <t>1-2</t>
  </si>
  <si>
    <t>松田　匠生</t>
  </si>
  <si>
    <t>藤水小学校・１</t>
  </si>
  <si>
    <t>1-10</t>
  </si>
  <si>
    <t>井山　はる佳</t>
  </si>
  <si>
    <t>1-6</t>
  </si>
  <si>
    <t>1-11</t>
  </si>
  <si>
    <t>木嶋　鈴</t>
  </si>
  <si>
    <t>1-1</t>
  </si>
  <si>
    <t>小菅　愛莉</t>
  </si>
  <si>
    <t>1-12</t>
  </si>
  <si>
    <t>　中尾　心咲</t>
  </si>
  <si>
    <t>2-1</t>
  </si>
  <si>
    <t>土井　祥太</t>
  </si>
  <si>
    <t>安東小学校・２</t>
  </si>
  <si>
    <t>2-7</t>
  </si>
  <si>
    <t>森　開音</t>
  </si>
  <si>
    <t>橋南スポーツクラブ・２</t>
  </si>
  <si>
    <t>2-9</t>
  </si>
  <si>
    <t>上田　一翔</t>
  </si>
  <si>
    <t>国府Athletics Team・２</t>
  </si>
  <si>
    <t>2-8</t>
  </si>
  <si>
    <t>山下　優</t>
  </si>
  <si>
    <t>2-5</t>
  </si>
  <si>
    <t>五十子　叶</t>
  </si>
  <si>
    <t>厚生陸上クラブ</t>
  </si>
  <si>
    <t>2-6</t>
  </si>
  <si>
    <t>丹　慎之介</t>
  </si>
  <si>
    <t>一志Beast・２</t>
  </si>
  <si>
    <t>2-3</t>
  </si>
  <si>
    <t>打田　和菜</t>
  </si>
  <si>
    <t>2-2</t>
  </si>
  <si>
    <t>藤原　禎</t>
  </si>
  <si>
    <t>小俣小学校・２</t>
  </si>
  <si>
    <t>2-10</t>
  </si>
  <si>
    <t>別所　玲奈</t>
  </si>
  <si>
    <t>育生小学校・2</t>
  </si>
  <si>
    <t>2-11</t>
  </si>
  <si>
    <t>小田　真由</t>
  </si>
  <si>
    <t>美杉陸上クラブ・２</t>
  </si>
  <si>
    <t>2-4</t>
  </si>
  <si>
    <t>佐波　夢椛</t>
  </si>
  <si>
    <t>5-16</t>
  </si>
  <si>
    <t>5-７</t>
  </si>
  <si>
    <t>一志Beast・５</t>
  </si>
  <si>
    <t>安東小学校・５</t>
  </si>
  <si>
    <t>内城田ＳＣ・５</t>
  </si>
  <si>
    <t>5-9</t>
  </si>
  <si>
    <t>5－22</t>
  </si>
  <si>
    <t>5－21</t>
  </si>
  <si>
    <t>5-1</t>
  </si>
  <si>
    <t>5－19</t>
  </si>
  <si>
    <t>5－23</t>
  </si>
  <si>
    <t>志摩陸上クラブ・５</t>
  </si>
  <si>
    <t>5－8</t>
  </si>
  <si>
    <t>5－20</t>
  </si>
  <si>
    <t>5-36</t>
  </si>
  <si>
    <t>5-27</t>
  </si>
  <si>
    <t>森　愛美花　</t>
  </si>
  <si>
    <t>5-41</t>
  </si>
  <si>
    <t>美杉陸上クラブ・６</t>
  </si>
  <si>
    <t>箕田小学校・６</t>
  </si>
  <si>
    <t>内城田SC・６</t>
  </si>
  <si>
    <t>安東小学校・６</t>
  </si>
  <si>
    <t>6-４</t>
  </si>
  <si>
    <t>6-34</t>
  </si>
  <si>
    <t>6-27</t>
  </si>
  <si>
    <t>藤原陸上クラブ・６</t>
  </si>
  <si>
    <t>玉城陸上クラブ・６</t>
  </si>
  <si>
    <t>J&amp;E久居・６</t>
  </si>
  <si>
    <t>DNS</t>
    <phoneticPr fontId="8"/>
  </si>
  <si>
    <t>DNS</t>
    <phoneticPr fontId="8"/>
  </si>
  <si>
    <t>DNS</t>
    <phoneticPr fontId="8"/>
  </si>
  <si>
    <t>加藤　葉月</t>
    <phoneticPr fontId="8"/>
  </si>
  <si>
    <t>-</t>
    <phoneticPr fontId="8"/>
  </si>
  <si>
    <t>-</t>
    <phoneticPr fontId="8"/>
  </si>
  <si>
    <t>DNS</t>
    <phoneticPr fontId="8"/>
  </si>
  <si>
    <t>3-26</t>
    <phoneticPr fontId="8"/>
  </si>
  <si>
    <t>6-63</t>
    <phoneticPr fontId="8"/>
  </si>
  <si>
    <t>DNS</t>
    <phoneticPr fontId="8"/>
  </si>
  <si>
    <t>DNS</t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</si>
  <si>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</si>
  <si>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</si>
  <si>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</si>
  <si>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</si>
  <si>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</si>
  <si>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</si>
  <si>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</si>
  <si>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4.24.65</t>
    <phoneticPr fontId="8"/>
  </si>
  <si>
    <t>3.40.91</t>
    <phoneticPr fontId="8"/>
  </si>
  <si>
    <t>DNS</t>
    <phoneticPr fontId="8"/>
  </si>
  <si>
    <t>3.47.21</t>
    <phoneticPr fontId="8"/>
  </si>
  <si>
    <t>3.49.11</t>
    <phoneticPr fontId="8"/>
  </si>
  <si>
    <t>4.03.85</t>
    <phoneticPr fontId="8"/>
  </si>
  <si>
    <t>4.31.03</t>
    <phoneticPr fontId="8"/>
  </si>
  <si>
    <t>4.38.68</t>
    <phoneticPr fontId="8"/>
  </si>
  <si>
    <t>3.30.07</t>
    <phoneticPr fontId="8"/>
  </si>
  <si>
    <t>3.39.69</t>
    <phoneticPr fontId="8"/>
  </si>
  <si>
    <t>3.40.87</t>
    <phoneticPr fontId="8"/>
  </si>
  <si>
    <t>3.56.77</t>
    <phoneticPr fontId="8"/>
  </si>
  <si>
    <t>4.01.28</t>
    <phoneticPr fontId="8"/>
  </si>
  <si>
    <t>4.03.16</t>
    <phoneticPr fontId="8"/>
  </si>
  <si>
    <t>4.07.36</t>
    <phoneticPr fontId="8"/>
  </si>
  <si>
    <t>4.10.42</t>
    <phoneticPr fontId="8"/>
  </si>
  <si>
    <t>4.10.54</t>
    <phoneticPr fontId="8"/>
  </si>
  <si>
    <t>4.32.47</t>
    <phoneticPr fontId="8"/>
  </si>
  <si>
    <t>オープン50ｍ　RESULT</t>
    <phoneticPr fontId="8"/>
  </si>
  <si>
    <t>オープン1000m　RESULT</t>
    <phoneticPr fontId="8"/>
  </si>
  <si>
    <t>走種目</t>
    <phoneticPr fontId="8"/>
  </si>
  <si>
    <t>3年生男子</t>
    <rPh sb="3" eb="5">
      <t>ダンシ</t>
    </rPh>
    <phoneticPr fontId="8"/>
  </si>
  <si>
    <t>13’　ジュニアアスリートフェスティバル　RESULT</t>
    <phoneticPr fontId="8"/>
  </si>
  <si>
    <t>DND</t>
    <phoneticPr fontId="8"/>
  </si>
  <si>
    <t>NM(19.20)</t>
    <phoneticPr fontId="8"/>
  </si>
  <si>
    <t>3年生女子</t>
    <rPh sb="3" eb="5">
      <t>ジョシ</t>
    </rPh>
    <phoneticPr fontId="8"/>
  </si>
  <si>
    <t>4年生男子</t>
    <rPh sb="3" eb="5">
      <t>ダンシ</t>
    </rPh>
    <phoneticPr fontId="8"/>
  </si>
  <si>
    <t>4年生女子</t>
    <rPh sb="3" eb="5">
      <t>ジョシ</t>
    </rPh>
    <phoneticPr fontId="8"/>
  </si>
  <si>
    <t>5年生男子</t>
    <rPh sb="3" eb="5">
      <t>ダンシ</t>
    </rPh>
    <phoneticPr fontId="8"/>
  </si>
  <si>
    <t>5年生女子</t>
    <rPh sb="3" eb="5">
      <t>ジョシ</t>
    </rPh>
    <phoneticPr fontId="8"/>
  </si>
  <si>
    <t>6年生男子</t>
    <rPh sb="3" eb="5">
      <t>ダンシ</t>
    </rPh>
    <phoneticPr fontId="8"/>
  </si>
  <si>
    <t>6年生女子</t>
    <rPh sb="3" eb="5">
      <t>ジョシ</t>
    </rPh>
    <phoneticPr fontId="8"/>
  </si>
  <si>
    <t>記録</t>
    <phoneticPr fontId="8"/>
  </si>
  <si>
    <t>3.23.34</t>
    <phoneticPr fontId="8"/>
  </si>
  <si>
    <t>3.35.97</t>
    <phoneticPr fontId="8"/>
  </si>
  <si>
    <t>3.37.25</t>
    <phoneticPr fontId="8"/>
  </si>
  <si>
    <t>3.37.59</t>
    <phoneticPr fontId="8"/>
  </si>
  <si>
    <t>3.43.64</t>
    <phoneticPr fontId="8"/>
  </si>
  <si>
    <t>3.45.15</t>
    <phoneticPr fontId="8"/>
  </si>
  <si>
    <t>3.50.62</t>
    <phoneticPr fontId="8"/>
  </si>
  <si>
    <t>4.14.25</t>
    <phoneticPr fontId="8"/>
  </si>
  <si>
    <t>4.23.56</t>
    <phoneticPr fontId="8"/>
  </si>
  <si>
    <t>4.25.62</t>
    <phoneticPr fontId="8"/>
  </si>
  <si>
    <t>4.26.65</t>
    <phoneticPr fontId="8"/>
  </si>
  <si>
    <t>4.27.40</t>
    <phoneticPr fontId="8"/>
  </si>
  <si>
    <t>DNS</t>
    <phoneticPr fontId="8"/>
  </si>
  <si>
    <t>3.58.08</t>
    <phoneticPr fontId="8"/>
  </si>
  <si>
    <t>4.00.23</t>
    <phoneticPr fontId="8"/>
  </si>
  <si>
    <t>4.02.53</t>
    <phoneticPr fontId="8"/>
  </si>
  <si>
    <t>4.02.69</t>
    <phoneticPr fontId="8"/>
  </si>
  <si>
    <t>4.02.91</t>
    <phoneticPr fontId="8"/>
  </si>
  <si>
    <t>4.28.57</t>
    <phoneticPr fontId="8"/>
  </si>
  <si>
    <t>4.30.72</t>
    <phoneticPr fontId="8"/>
  </si>
  <si>
    <t>4.31.75</t>
    <phoneticPr fontId="8"/>
  </si>
  <si>
    <t>１年生男子</t>
    <rPh sb="1" eb="2">
      <t>ネン</t>
    </rPh>
    <rPh sb="2" eb="3">
      <t>セイ</t>
    </rPh>
    <rPh sb="3" eb="5">
      <t>ダンシ</t>
    </rPh>
    <phoneticPr fontId="8"/>
  </si>
  <si>
    <t>１年生女子</t>
    <rPh sb="1" eb="2">
      <t>ネン</t>
    </rPh>
    <rPh sb="2" eb="3">
      <t>セイ</t>
    </rPh>
    <rPh sb="3" eb="5">
      <t>ジョシ</t>
    </rPh>
    <phoneticPr fontId="8"/>
  </si>
  <si>
    <t>２年生男子</t>
    <rPh sb="1" eb="2">
      <t>ネン</t>
    </rPh>
    <rPh sb="2" eb="3">
      <t>セイ</t>
    </rPh>
    <rPh sb="3" eb="5">
      <t>ダンシ</t>
    </rPh>
    <phoneticPr fontId="8"/>
  </si>
  <si>
    <t>２年生女子</t>
    <rPh sb="1" eb="2">
      <t>ネン</t>
    </rPh>
    <rPh sb="2" eb="3">
      <t>セイ</t>
    </rPh>
    <rPh sb="3" eb="5">
      <t>ジョシ</t>
    </rPh>
    <phoneticPr fontId="8"/>
  </si>
  <si>
    <t>4-12</t>
    <phoneticPr fontId="8"/>
  </si>
  <si>
    <t>神森　大河</t>
    <rPh sb="0" eb="1">
      <t>カミ</t>
    </rPh>
    <rPh sb="1" eb="2">
      <t>モリ</t>
    </rPh>
    <rPh sb="3" eb="5">
      <t>タイガ</t>
    </rPh>
    <phoneticPr fontId="8"/>
  </si>
  <si>
    <t>DNS</t>
    <phoneticPr fontId="8"/>
  </si>
  <si>
    <t>-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</si>
</sst>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0.0_);[Red]\(0.0\)"/>
    <numFmt numFmtId="178" formatCode="0.00_);[Red]\(0.00\)"/>
    <numFmt numFmtId="179" formatCode="0.00_ "/>
    <numFmt numFmtId="180" formatCode="0_ "/>
    <numFmt numFmtId="181" formatCode="mm:ss.00"/>
    <numFmt numFmtId="182" formatCode="0.0_ 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HGP創英角ﾎﾟｯﾌﾟ体"/>
      <family val="3"/>
      <charset val="128"/>
    </font>
    <font>
      <sz val="10"/>
      <name val="ＭＳ Ｐゴシック"/>
      <family val="3"/>
      <charset val="128"/>
    </font>
    <font>
      <b/>
      <sz val="12"/>
      <name val="HG創英角ﾎﾟｯﾌﾟ体"/>
      <family val="3"/>
      <charset val="128"/>
    </font>
    <font>
      <sz val="6"/>
      <name val="ＭＳ Ｐゴシック"/>
      <family val="3"/>
      <charset val="128"/>
    </font>
    <font>
      <b/>
      <sz val="12"/>
      <name val="HGP創英角ﾎﾟｯﾌﾟ体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0"/>
      <name val="ＭＳ Ｐ明朝"/>
      <family val="1"/>
      <charset val="128"/>
    </font>
    <font>
      <sz val="11"/>
      <color indexed="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HGP創英角ﾎﾟｯﾌﾟ体"/>
      <family val="3"/>
      <charset val="128"/>
    </font>
    <font>
      <b/>
      <sz val="12"/>
      <name val="HGS創英角ﾎﾟｯﾌﾟ体"/>
      <family val="3"/>
      <charset val="128"/>
    </font>
    <font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5">
    <xf numFmtId="0" fontId="2" fillId="0" borderId="0" xfId="0" applyFont="1"/>
    <xf numFmtId="0" fontId="3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/>
    <xf numFmtId="0" fontId="4" fillId="0" borderId="0" xfId="0" applyFont="1"/>
    <xf numFmtId="0" fontId="9" fillId="0" borderId="0" xfId="3" applyFont="1" applyAlignment="1">
      <alignment vertical="center"/>
    </xf>
    <xf numFmtId="0" fontId="10" fillId="0" borderId="0" xfId="3" applyFont="1">
      <alignment vertical="center"/>
    </xf>
    <xf numFmtId="0" fontId="4" fillId="0" borderId="0" xfId="3" applyFont="1">
      <alignment vertical="center"/>
    </xf>
    <xf numFmtId="0" fontId="10" fillId="0" borderId="4" xfId="0" applyFont="1" applyBorder="1" applyAlignment="1">
      <alignment horizontal="right"/>
    </xf>
    <xf numFmtId="178" fontId="4" fillId="0" borderId="0" xfId="0" applyNumberFormat="1" applyFont="1"/>
    <xf numFmtId="179" fontId="2" fillId="0" borderId="0" xfId="0" applyNumberFormat="1" applyFont="1"/>
    <xf numFmtId="178" fontId="3" fillId="0" borderId="3" xfId="0" applyNumberFormat="1" applyFont="1" applyFill="1" applyBorder="1" applyAlignment="1">
      <alignment horizontal="right"/>
    </xf>
    <xf numFmtId="1" fontId="3" fillId="0" borderId="3" xfId="0" applyNumberFormat="1" applyFont="1" applyFill="1" applyBorder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178" fontId="3" fillId="0" borderId="3" xfId="0" applyNumberFormat="1" applyFont="1" applyFill="1" applyBorder="1"/>
    <xf numFmtId="179" fontId="3" fillId="0" borderId="3" xfId="0" applyNumberFormat="1" applyFont="1" applyFill="1" applyBorder="1" applyAlignment="1">
      <alignment horizontal="right"/>
    </xf>
    <xf numFmtId="179" fontId="2" fillId="0" borderId="0" xfId="0" applyNumberFormat="1" applyFont="1" applyFill="1" applyBorder="1"/>
    <xf numFmtId="1" fontId="3" fillId="0" borderId="0" xfId="0" applyNumberFormat="1" applyFont="1" applyFill="1" applyBorder="1"/>
    <xf numFmtId="176" fontId="2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Border="1"/>
    <xf numFmtId="178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79" fontId="2" fillId="0" borderId="0" xfId="0" applyNumberFormat="1" applyFont="1" applyFill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/>
    <xf numFmtId="178" fontId="2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76" fontId="3" fillId="0" borderId="3" xfId="0" applyNumberFormat="1" applyFont="1" applyFill="1" applyBorder="1"/>
    <xf numFmtId="180" fontId="3" fillId="0" borderId="3" xfId="0" applyNumberFormat="1" applyFont="1" applyFill="1" applyBorder="1"/>
    <xf numFmtId="0" fontId="3" fillId="0" borderId="0" xfId="0" applyFont="1" applyFill="1" applyBorder="1" applyAlignment="1">
      <alignment horizontal="center"/>
    </xf>
    <xf numFmtId="179" fontId="3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79" fontId="3" fillId="0" borderId="3" xfId="0" applyNumberFormat="1" applyFont="1" applyFill="1" applyBorder="1"/>
    <xf numFmtId="0" fontId="12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8" fontId="3" fillId="2" borderId="3" xfId="0" applyNumberFormat="1" applyFont="1" applyFill="1" applyBorder="1" applyAlignment="1">
      <alignment horizontal="right"/>
    </xf>
    <xf numFmtId="1" fontId="3" fillId="2" borderId="3" xfId="0" applyNumberFormat="1" applyFont="1" applyFill="1" applyBorder="1"/>
    <xf numFmtId="179" fontId="3" fillId="2" borderId="3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176" fontId="3" fillId="0" borderId="3" xfId="0" applyNumberFormat="1" applyFont="1" applyFill="1" applyBorder="1" applyAlignment="1">
      <alignment horizontal="right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49" fontId="15" fillId="0" borderId="3" xfId="4" applyNumberFormat="1" applyFont="1" applyBorder="1" applyAlignment="1">
      <alignment horizontal="center" vertical="center"/>
    </xf>
    <xf numFmtId="49" fontId="14" fillId="0" borderId="0" xfId="4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/>
    </xf>
    <xf numFmtId="49" fontId="12" fillId="0" borderId="3" xfId="4" applyNumberFormat="1" applyFont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/>
    <xf numFmtId="49" fontId="17" fillId="0" borderId="3" xfId="5" applyNumberFormat="1" applyFont="1" applyBorder="1" applyAlignment="1">
      <alignment horizontal="center" vertical="center"/>
    </xf>
    <xf numFmtId="0" fontId="17" fillId="0" borderId="3" xfId="5" applyFon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177" fontId="3" fillId="0" borderId="3" xfId="0" applyNumberFormat="1" applyFont="1" applyFill="1" applyBorder="1"/>
    <xf numFmtId="177" fontId="3" fillId="0" borderId="3" xfId="0" applyNumberFormat="1" applyFont="1" applyFill="1" applyBorder="1" applyAlignment="1">
      <alignment horizontal="right"/>
    </xf>
    <xf numFmtId="177" fontId="3" fillId="2" borderId="3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3" fillId="0" borderId="8" xfId="0" applyNumberFormat="1" applyFont="1" applyFill="1" applyBorder="1"/>
    <xf numFmtId="176" fontId="3" fillId="0" borderId="0" xfId="0" applyNumberFormat="1" applyFont="1" applyFill="1" applyBorder="1" applyAlignment="1">
      <alignment horizontal="left"/>
    </xf>
    <xf numFmtId="176" fontId="3" fillId="0" borderId="12" xfId="0" applyNumberFormat="1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horizontal="left" vertical="center"/>
    </xf>
    <xf numFmtId="176" fontId="18" fillId="0" borderId="11" xfId="0" applyNumberFormat="1" applyFont="1" applyFill="1" applyBorder="1" applyAlignment="1">
      <alignment horizontal="left" vertical="center"/>
    </xf>
    <xf numFmtId="176" fontId="18" fillId="0" borderId="14" xfId="0" applyNumberFormat="1" applyFont="1" applyFill="1" applyBorder="1" applyAlignment="1">
      <alignment horizontal="left" vertical="center"/>
    </xf>
    <xf numFmtId="176" fontId="19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horizontal="center"/>
    </xf>
    <xf numFmtId="182" fontId="3" fillId="0" borderId="3" xfId="0" applyNumberFormat="1" applyFont="1" applyFill="1" applyBorder="1" applyAlignment="1"/>
    <xf numFmtId="182" fontId="3" fillId="0" borderId="3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179" fontId="4" fillId="0" borderId="3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 vertical="center"/>
    </xf>
    <xf numFmtId="179" fontId="3" fillId="0" borderId="3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0" fontId="7" fillId="0" borderId="4" xfId="3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49" fontId="10" fillId="0" borderId="3" xfId="3" applyNumberFormat="1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178" fontId="10" fillId="0" borderId="3" xfId="3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3" xfId="0" applyNumberFormat="1" applyFont="1" applyFill="1" applyBorder="1" applyAlignment="1">
      <alignment horizontal="center" vertical="center"/>
    </xf>
    <xf numFmtId="0" fontId="20" fillId="0" borderId="0" xfId="3" applyFont="1" applyAlignment="1">
      <alignment horizontal="left" vertical="center"/>
    </xf>
    <xf numFmtId="177" fontId="4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77" fontId="3" fillId="0" borderId="3" xfId="0" applyNumberFormat="1" applyFont="1" applyBorder="1" applyAlignment="1">
      <alignment horizontal="right"/>
    </xf>
    <xf numFmtId="178" fontId="3" fillId="0" borderId="3" xfId="0" applyNumberFormat="1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left"/>
    </xf>
    <xf numFmtId="176" fontId="4" fillId="0" borderId="12" xfId="0" applyNumberFormat="1" applyFont="1" applyFill="1" applyBorder="1" applyAlignment="1">
      <alignment horizontal="left"/>
    </xf>
    <xf numFmtId="177" fontId="4" fillId="0" borderId="12" xfId="0" applyNumberFormat="1" applyFont="1" applyFill="1" applyBorder="1" applyAlignment="1">
      <alignment horizontal="left"/>
    </xf>
    <xf numFmtId="179" fontId="4" fillId="0" borderId="12" xfId="0" applyNumberFormat="1" applyFont="1" applyFill="1" applyBorder="1" applyAlignment="1">
      <alignment horizontal="left"/>
    </xf>
    <xf numFmtId="176" fontId="3" fillId="0" borderId="8" xfId="0" applyNumberFormat="1" applyFont="1" applyFill="1" applyBorder="1" applyAlignment="1">
      <alignment horizontal="center"/>
    </xf>
    <xf numFmtId="49" fontId="22" fillId="0" borderId="3" xfId="4" applyNumberFormat="1" applyFont="1" applyBorder="1" applyAlignment="1">
      <alignment horizontal="center" vertical="center"/>
    </xf>
    <xf numFmtId="49" fontId="22" fillId="0" borderId="3" xfId="4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19" fillId="0" borderId="9" xfId="0" applyNumberFormat="1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0" xfId="3" applyFont="1" applyAlignment="1">
      <alignment horizontal="left" vertical="center"/>
    </xf>
    <xf numFmtId="0" fontId="7" fillId="0" borderId="4" xfId="3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</cellXfs>
  <cellStyles count="10">
    <cellStyle name="標準" xfId="0" builtinId="0"/>
    <cellStyle name="標準 2" xfId="1"/>
    <cellStyle name="標準 3" xfId="6"/>
    <cellStyle name="標準 3 2" xfId="7"/>
    <cellStyle name="標準 3 3" xfId="8"/>
    <cellStyle name="標準 4" xfId="5"/>
    <cellStyle name="標準 4 2" xfId="9"/>
    <cellStyle name="標準 5" xfId="2"/>
    <cellStyle name="標準_Sheet1" xfId="4"/>
    <cellStyle name="標準_オープン1・２年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kays0601@yahoo.co.jp" TargetMode="External"/><Relationship Id="rId2" Type="http://schemas.openxmlformats.org/officeDocument/2006/relationships/hyperlink" Target="mailto:cxxfm@yahoo.co.jp" TargetMode="External"/><Relationship Id="rId1" Type="http://schemas.openxmlformats.org/officeDocument/2006/relationships/hyperlink" Target="mailto:httokuda@lilac.ocn.ne.jp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httokuda@lilac.ocn.ne.j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kays0601@yahoo.co.jp" TargetMode="External"/><Relationship Id="rId2" Type="http://schemas.openxmlformats.org/officeDocument/2006/relationships/hyperlink" Target="mailto:komaki-h@amigo2.ne.jp" TargetMode="External"/><Relationship Id="rId1" Type="http://schemas.openxmlformats.org/officeDocument/2006/relationships/hyperlink" Target="mailto:httokuda@lilac.ocn.ne.jp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httokuda@lilac.ocn.ne.j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httokuda@lilac.ocn.ne.jp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httokuda@lilac.ocn.ne.j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6"/>
  <sheetViews>
    <sheetView tabSelected="1" zoomScaleNormal="100" workbookViewId="0">
      <selection activeCell="B1" sqref="B1:E1"/>
    </sheetView>
  </sheetViews>
  <sheetFormatPr defaultRowHeight="17.25"/>
  <cols>
    <col min="1" max="1" width="5" style="6" customWidth="1"/>
    <col min="2" max="2" width="7.5" style="6" customWidth="1"/>
    <col min="3" max="3" width="15.625" style="6" customWidth="1"/>
    <col min="4" max="4" width="25" style="6" customWidth="1"/>
    <col min="5" max="5" width="10" style="32" customWidth="1"/>
    <col min="6" max="11" width="10" style="6" customWidth="1"/>
    <col min="12" max="16384" width="9" style="6"/>
  </cols>
  <sheetData>
    <row r="1" spans="1:11">
      <c r="B1" s="135" t="s">
        <v>509</v>
      </c>
      <c r="C1" s="136"/>
      <c r="D1" s="136"/>
      <c r="E1" s="136"/>
    </row>
    <row r="2" spans="1:11">
      <c r="B2" s="93"/>
      <c r="C2" s="81"/>
      <c r="D2" s="81"/>
      <c r="E2" s="81"/>
    </row>
    <row r="4" spans="1:11">
      <c r="A4" s="137" t="s">
        <v>508</v>
      </c>
      <c r="B4" s="138"/>
      <c r="E4" s="92"/>
      <c r="G4" s="88"/>
      <c r="I4" s="88"/>
      <c r="K4" s="88"/>
    </row>
    <row r="5" spans="1:11">
      <c r="A5" s="91"/>
      <c r="B5" s="91"/>
      <c r="E5" s="87" t="s">
        <v>507</v>
      </c>
      <c r="F5" s="84"/>
      <c r="G5" s="88" t="s">
        <v>4</v>
      </c>
      <c r="I5" s="89" t="s">
        <v>5</v>
      </c>
      <c r="J5" s="84"/>
      <c r="K5" s="90" t="s">
        <v>6</v>
      </c>
    </row>
    <row r="6" spans="1:11">
      <c r="B6" s="85" t="s">
        <v>7</v>
      </c>
      <c r="C6" s="85" t="s">
        <v>8</v>
      </c>
      <c r="D6" s="85" t="s">
        <v>9</v>
      </c>
      <c r="E6" s="128" t="s">
        <v>10</v>
      </c>
      <c r="F6" s="96" t="s">
        <v>11</v>
      </c>
      <c r="G6" s="129" t="s">
        <v>12</v>
      </c>
      <c r="H6" s="97" t="s">
        <v>11</v>
      </c>
      <c r="I6" s="129" t="s">
        <v>13</v>
      </c>
      <c r="J6" s="96" t="s">
        <v>11</v>
      </c>
      <c r="K6" s="86"/>
    </row>
    <row r="7" spans="1:11" ht="17.25" customHeight="1">
      <c r="A7" s="53">
        <v>1</v>
      </c>
      <c r="B7" s="70" t="s">
        <v>40</v>
      </c>
      <c r="C7" s="62" t="s">
        <v>41</v>
      </c>
      <c r="D7" s="62" t="s">
        <v>42</v>
      </c>
      <c r="E7" s="94">
        <v>8.1</v>
      </c>
      <c r="F7" s="41">
        <f t="shared" ref="F7:F20" si="0">ROUND(25.4347*(25.5-E7*2.1)^1.34,0)</f>
        <v>447</v>
      </c>
      <c r="G7" s="18">
        <v>3.37</v>
      </c>
      <c r="H7" s="41">
        <f t="shared" ref="H7:H20" si="1">ROUND(0.14354*(100*G7-1.77)^1.385,0)</f>
        <v>451</v>
      </c>
      <c r="I7" s="19">
        <v>28.95</v>
      </c>
      <c r="J7" s="41">
        <f t="shared" ref="J7:J20" si="2">ROUND(10.14*(I7-3)^1.02,0)</f>
        <v>281</v>
      </c>
      <c r="K7" s="41">
        <f t="shared" ref="K7:K20" si="3">ROUND(F7+H7+J7,0)</f>
        <v>1179</v>
      </c>
    </row>
    <row r="8" spans="1:11" ht="17.25" customHeight="1">
      <c r="A8" s="53">
        <v>2</v>
      </c>
      <c r="B8" s="70" t="s">
        <v>48</v>
      </c>
      <c r="C8" s="63" t="s">
        <v>49</v>
      </c>
      <c r="D8" s="63" t="s">
        <v>50</v>
      </c>
      <c r="E8" s="94">
        <v>8.3000000000000007</v>
      </c>
      <c r="F8" s="41">
        <f t="shared" si="0"/>
        <v>417</v>
      </c>
      <c r="G8" s="18">
        <v>3.14</v>
      </c>
      <c r="H8" s="41">
        <f t="shared" si="1"/>
        <v>409</v>
      </c>
      <c r="I8" s="19">
        <v>33.909999999999997</v>
      </c>
      <c r="J8" s="41">
        <f t="shared" si="2"/>
        <v>336</v>
      </c>
      <c r="K8" s="41">
        <f t="shared" si="3"/>
        <v>1162</v>
      </c>
    </row>
    <row r="9" spans="1:11" ht="17.25" customHeight="1">
      <c r="A9" s="53">
        <v>3</v>
      </c>
      <c r="B9" s="70" t="s">
        <v>56</v>
      </c>
      <c r="C9" s="62" t="s">
        <v>57</v>
      </c>
      <c r="D9" s="62" t="s">
        <v>58</v>
      </c>
      <c r="E9" s="94">
        <v>8.6999999999999993</v>
      </c>
      <c r="F9" s="41">
        <f t="shared" si="0"/>
        <v>360</v>
      </c>
      <c r="G9" s="18">
        <v>2.92</v>
      </c>
      <c r="H9" s="41">
        <f t="shared" si="1"/>
        <v>370</v>
      </c>
      <c r="I9" s="19">
        <v>29.81</v>
      </c>
      <c r="J9" s="41">
        <f t="shared" si="2"/>
        <v>290</v>
      </c>
      <c r="K9" s="41">
        <f t="shared" si="3"/>
        <v>1020</v>
      </c>
    </row>
    <row r="10" spans="1:11" ht="17.25" customHeight="1">
      <c r="A10" s="53">
        <v>4</v>
      </c>
      <c r="B10" s="70" t="s">
        <v>61</v>
      </c>
      <c r="C10" s="62" t="s">
        <v>59</v>
      </c>
      <c r="D10" s="62" t="s">
        <v>60</v>
      </c>
      <c r="E10" s="94">
        <v>8.9</v>
      </c>
      <c r="F10" s="41">
        <f t="shared" si="0"/>
        <v>333</v>
      </c>
      <c r="G10" s="18">
        <v>2.97</v>
      </c>
      <c r="H10" s="41">
        <f t="shared" si="1"/>
        <v>379</v>
      </c>
      <c r="I10" s="19">
        <v>30.87</v>
      </c>
      <c r="J10" s="41">
        <f t="shared" si="2"/>
        <v>302</v>
      </c>
      <c r="K10" s="41">
        <f t="shared" si="3"/>
        <v>1014</v>
      </c>
    </row>
    <row r="11" spans="1:11" ht="17.25" customHeight="1">
      <c r="A11" s="53">
        <v>5</v>
      </c>
      <c r="B11" s="70" t="s">
        <v>36</v>
      </c>
      <c r="C11" s="62" t="s">
        <v>37</v>
      </c>
      <c r="D11" s="62" t="s">
        <v>35</v>
      </c>
      <c r="E11" s="94">
        <v>8.6</v>
      </c>
      <c r="F11" s="41">
        <f t="shared" si="0"/>
        <v>374</v>
      </c>
      <c r="G11" s="18">
        <v>3.23</v>
      </c>
      <c r="H11" s="41">
        <f t="shared" si="1"/>
        <v>426</v>
      </c>
      <c r="I11" s="19">
        <v>18.38</v>
      </c>
      <c r="J11" s="41">
        <f t="shared" si="2"/>
        <v>165</v>
      </c>
      <c r="K11" s="41">
        <f t="shared" si="3"/>
        <v>965</v>
      </c>
    </row>
    <row r="12" spans="1:11" ht="17.25" customHeight="1">
      <c r="A12" s="53">
        <v>6</v>
      </c>
      <c r="B12" s="70" t="s">
        <v>45</v>
      </c>
      <c r="C12" s="62" t="s">
        <v>46</v>
      </c>
      <c r="D12" s="62" t="s">
        <v>47</v>
      </c>
      <c r="E12" s="94">
        <v>8.6</v>
      </c>
      <c r="F12" s="41">
        <f t="shared" si="0"/>
        <v>374</v>
      </c>
      <c r="G12" s="18">
        <v>2.92</v>
      </c>
      <c r="H12" s="41">
        <f t="shared" si="1"/>
        <v>370</v>
      </c>
      <c r="I12" s="19">
        <v>18.28</v>
      </c>
      <c r="J12" s="41">
        <f t="shared" si="2"/>
        <v>164</v>
      </c>
      <c r="K12" s="41">
        <f t="shared" si="3"/>
        <v>908</v>
      </c>
    </row>
    <row r="13" spans="1:11" ht="17.25" customHeight="1">
      <c r="A13" s="53">
        <v>7</v>
      </c>
      <c r="B13" s="70" t="s">
        <v>43</v>
      </c>
      <c r="C13" s="62" t="s">
        <v>44</v>
      </c>
      <c r="D13" s="62" t="s">
        <v>35</v>
      </c>
      <c r="E13" s="94">
        <v>9.3000000000000007</v>
      </c>
      <c r="F13" s="41">
        <f t="shared" si="0"/>
        <v>279</v>
      </c>
      <c r="G13" s="18">
        <v>2.5099999999999998</v>
      </c>
      <c r="H13" s="41">
        <f t="shared" si="1"/>
        <v>299</v>
      </c>
      <c r="I13" s="19">
        <v>33.32</v>
      </c>
      <c r="J13" s="41">
        <f t="shared" si="2"/>
        <v>329</v>
      </c>
      <c r="K13" s="41">
        <f t="shared" si="3"/>
        <v>907</v>
      </c>
    </row>
    <row r="14" spans="1:11" ht="17.25" customHeight="1">
      <c r="A14" s="53">
        <v>8</v>
      </c>
      <c r="B14" s="70" t="s">
        <v>22</v>
      </c>
      <c r="C14" s="63" t="s">
        <v>23</v>
      </c>
      <c r="D14" s="63">
        <v>3</v>
      </c>
      <c r="E14" s="95">
        <v>9.3000000000000007</v>
      </c>
      <c r="F14" s="41">
        <f t="shared" si="0"/>
        <v>279</v>
      </c>
      <c r="G14" s="14">
        <v>3</v>
      </c>
      <c r="H14" s="41">
        <f t="shared" si="1"/>
        <v>384</v>
      </c>
      <c r="I14" s="19">
        <v>25.56</v>
      </c>
      <c r="J14" s="41">
        <f t="shared" si="2"/>
        <v>243</v>
      </c>
      <c r="K14" s="41">
        <f t="shared" si="3"/>
        <v>906</v>
      </c>
    </row>
    <row r="15" spans="1:11" ht="17.25" customHeight="1">
      <c r="A15" s="53">
        <v>9</v>
      </c>
      <c r="B15" s="70" t="s">
        <v>30</v>
      </c>
      <c r="C15" s="62" t="s">
        <v>31</v>
      </c>
      <c r="D15" s="62" t="s">
        <v>32</v>
      </c>
      <c r="E15" s="94">
        <v>9.5</v>
      </c>
      <c r="F15" s="41">
        <f t="shared" si="0"/>
        <v>253</v>
      </c>
      <c r="G15" s="18">
        <v>2.56</v>
      </c>
      <c r="H15" s="41">
        <f t="shared" si="1"/>
        <v>308</v>
      </c>
      <c r="I15" s="19">
        <v>24.07</v>
      </c>
      <c r="J15" s="41">
        <f t="shared" si="2"/>
        <v>227</v>
      </c>
      <c r="K15" s="41">
        <f t="shared" si="3"/>
        <v>788</v>
      </c>
    </row>
    <row r="16" spans="1:11" ht="17.25" customHeight="1">
      <c r="A16" s="53">
        <v>10</v>
      </c>
      <c r="B16" s="70" t="s">
        <v>33</v>
      </c>
      <c r="C16" s="62" t="s">
        <v>34</v>
      </c>
      <c r="D16" s="62" t="s">
        <v>35</v>
      </c>
      <c r="E16" s="94">
        <v>9.5</v>
      </c>
      <c r="F16" s="41">
        <f t="shared" si="0"/>
        <v>253</v>
      </c>
      <c r="G16" s="18">
        <v>2.59</v>
      </c>
      <c r="H16" s="41">
        <f t="shared" si="1"/>
        <v>313</v>
      </c>
      <c r="I16" s="19">
        <v>18.37</v>
      </c>
      <c r="J16" s="41">
        <f t="shared" si="2"/>
        <v>165</v>
      </c>
      <c r="K16" s="41">
        <f t="shared" si="3"/>
        <v>731</v>
      </c>
    </row>
    <row r="17" spans="1:11" ht="17.25" customHeight="1">
      <c r="A17" s="53">
        <v>11</v>
      </c>
      <c r="B17" s="70" t="s">
        <v>51</v>
      </c>
      <c r="C17" s="63" t="s">
        <v>52</v>
      </c>
      <c r="D17" s="61" t="s">
        <v>35</v>
      </c>
      <c r="E17" s="94">
        <v>9.5</v>
      </c>
      <c r="F17" s="41">
        <f t="shared" si="0"/>
        <v>253</v>
      </c>
      <c r="G17" s="18">
        <v>2.59</v>
      </c>
      <c r="H17" s="41">
        <f t="shared" si="1"/>
        <v>313</v>
      </c>
      <c r="I17" s="19">
        <v>17.36</v>
      </c>
      <c r="J17" s="41">
        <f t="shared" si="2"/>
        <v>154</v>
      </c>
      <c r="K17" s="41">
        <f t="shared" si="3"/>
        <v>720</v>
      </c>
    </row>
    <row r="18" spans="1:11" ht="17.25" customHeight="1">
      <c r="A18" s="53">
        <v>12</v>
      </c>
      <c r="B18" s="70" t="s">
        <v>27</v>
      </c>
      <c r="C18" s="62" t="s">
        <v>28</v>
      </c>
      <c r="D18" s="64" t="s">
        <v>29</v>
      </c>
      <c r="E18" s="94">
        <v>10.5</v>
      </c>
      <c r="F18" s="41">
        <f t="shared" si="0"/>
        <v>134</v>
      </c>
      <c r="G18" s="18">
        <v>2.4700000000000002</v>
      </c>
      <c r="H18" s="41">
        <f t="shared" si="1"/>
        <v>293</v>
      </c>
      <c r="I18" s="19">
        <v>27.86</v>
      </c>
      <c r="J18" s="41">
        <f t="shared" si="2"/>
        <v>269</v>
      </c>
      <c r="K18" s="41">
        <f t="shared" si="3"/>
        <v>696</v>
      </c>
    </row>
    <row r="19" spans="1:11" ht="17.25" customHeight="1">
      <c r="A19" s="53">
        <v>13</v>
      </c>
      <c r="B19" s="70" t="s">
        <v>53</v>
      </c>
      <c r="C19" s="62" t="s">
        <v>54</v>
      </c>
      <c r="D19" s="64" t="s">
        <v>55</v>
      </c>
      <c r="E19" s="94">
        <v>9.6</v>
      </c>
      <c r="F19" s="41">
        <f t="shared" si="0"/>
        <v>240</v>
      </c>
      <c r="G19" s="18">
        <v>2.2000000000000002</v>
      </c>
      <c r="H19" s="41">
        <f t="shared" si="1"/>
        <v>249</v>
      </c>
      <c r="I19" s="19">
        <v>12.81</v>
      </c>
      <c r="J19" s="41">
        <f t="shared" si="2"/>
        <v>104</v>
      </c>
      <c r="K19" s="41">
        <f t="shared" si="3"/>
        <v>593</v>
      </c>
    </row>
    <row r="20" spans="1:11" ht="17.25" customHeight="1">
      <c r="A20" s="53">
        <v>14</v>
      </c>
      <c r="B20" s="70" t="s">
        <v>38</v>
      </c>
      <c r="C20" s="63" t="s">
        <v>39</v>
      </c>
      <c r="D20" s="61" t="s">
        <v>29</v>
      </c>
      <c r="E20" s="94">
        <v>10.8</v>
      </c>
      <c r="F20" s="41">
        <f t="shared" si="0"/>
        <v>102</v>
      </c>
      <c r="G20" s="18">
        <v>2.2000000000000002</v>
      </c>
      <c r="H20" s="41">
        <f t="shared" si="1"/>
        <v>249</v>
      </c>
      <c r="I20" s="19">
        <v>10.4</v>
      </c>
      <c r="J20" s="41">
        <f t="shared" si="2"/>
        <v>78</v>
      </c>
      <c r="K20" s="41">
        <f t="shared" si="3"/>
        <v>429</v>
      </c>
    </row>
    <row r="21" spans="1:11" ht="17.25" customHeight="1">
      <c r="A21" s="132"/>
      <c r="B21" s="70" t="s">
        <v>24</v>
      </c>
      <c r="C21" s="63" t="s">
        <v>25</v>
      </c>
      <c r="D21" s="61" t="s">
        <v>26</v>
      </c>
      <c r="E21" s="19" t="s">
        <v>475</v>
      </c>
      <c r="F21" s="41"/>
      <c r="G21" s="14" t="s">
        <v>475</v>
      </c>
      <c r="H21" s="41"/>
      <c r="I21" s="19" t="s">
        <v>475</v>
      </c>
      <c r="J21" s="41"/>
      <c r="K21" s="58" t="s">
        <v>485</v>
      </c>
    </row>
    <row r="22" spans="1:11">
      <c r="A22" s="22"/>
      <c r="B22" s="22"/>
      <c r="C22" s="34"/>
      <c r="D22" s="33"/>
      <c r="E22" s="44"/>
    </row>
    <row r="23" spans="1:11">
      <c r="A23" s="22"/>
      <c r="C23" s="45"/>
      <c r="D23" s="33"/>
      <c r="E23" s="44"/>
    </row>
    <row r="24" spans="1:11">
      <c r="A24" s="22"/>
      <c r="C24" s="46"/>
      <c r="D24" s="33"/>
      <c r="E24" s="44"/>
    </row>
    <row r="25" spans="1:11">
      <c r="A25" s="22"/>
      <c r="C25" s="34"/>
      <c r="D25" s="33"/>
      <c r="E25" s="44"/>
    </row>
    <row r="26" spans="1:11">
      <c r="A26" s="22"/>
      <c r="C26" s="46"/>
      <c r="D26" s="33"/>
      <c r="E26" s="44"/>
    </row>
  </sheetData>
  <protectedRanges>
    <protectedRange sqref="C11 C21" name="範囲5_3_1_1"/>
  </protectedRanges>
  <autoFilter ref="B6:K6"/>
  <mergeCells count="2">
    <mergeCell ref="B1:E1"/>
    <mergeCell ref="A4:B4"/>
  </mergeCells>
  <phoneticPr fontId="8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1 C21"/>
  </dataValidations>
  <pageMargins left="0.78749999999999998" right="0.78749999999999998" top="0.39374999999999999" bottom="0.39374999999999999" header="0.51180555555555562" footer="0.51180555555555562"/>
  <pageSetup paperSize="9" firstPageNumber="0" orientation="landscape" horizontalDpi="4294967294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002"/>
  <sheetViews>
    <sheetView zoomScaleNormal="100" workbookViewId="0">
      <selection sqref="A1:E1"/>
    </sheetView>
  </sheetViews>
  <sheetFormatPr defaultRowHeight="14.25"/>
  <cols>
    <col min="1" max="1" width="6.25" style="7" customWidth="1"/>
    <col min="2" max="2" width="7.5" style="7" customWidth="1"/>
    <col min="3" max="3" width="15" style="7" customWidth="1"/>
    <col min="4" max="4" width="22.5" style="7" customWidth="1"/>
    <col min="5" max="5" width="10" style="12" customWidth="1"/>
    <col min="7" max="16384" width="9" style="7"/>
  </cols>
  <sheetData>
    <row r="1" spans="1:5" ht="17.25" customHeight="1">
      <c r="A1" s="141" t="s">
        <v>505</v>
      </c>
      <c r="B1" s="141"/>
      <c r="C1" s="141"/>
      <c r="D1" s="141"/>
      <c r="E1" s="141"/>
    </row>
    <row r="2" spans="1:5" ht="17.25" customHeight="1">
      <c r="A2" s="115"/>
      <c r="B2" s="115"/>
      <c r="C2" s="115"/>
      <c r="D2" s="115"/>
      <c r="E2" s="115"/>
    </row>
    <row r="3" spans="1:5" ht="17.25" customHeight="1">
      <c r="B3" s="8"/>
      <c r="C3" s="8"/>
      <c r="D3" s="9"/>
      <c r="E3" s="16"/>
    </row>
    <row r="4" spans="1:5" ht="17.25" customHeight="1">
      <c r="A4" s="142" t="s">
        <v>543</v>
      </c>
      <c r="B4" s="142"/>
      <c r="C4" s="105"/>
      <c r="D4" s="10"/>
    </row>
    <row r="5" spans="1:5" ht="17.25" customHeight="1">
      <c r="A5" s="106" t="s">
        <v>3</v>
      </c>
      <c r="B5" s="107" t="s">
        <v>16</v>
      </c>
      <c r="C5" s="108" t="s">
        <v>0</v>
      </c>
      <c r="D5" s="108" t="s">
        <v>1</v>
      </c>
      <c r="E5" s="109" t="s">
        <v>2</v>
      </c>
    </row>
    <row r="6" spans="1:5" ht="17.25" customHeight="1">
      <c r="A6" s="118">
        <v>1</v>
      </c>
      <c r="B6" s="133" t="s">
        <v>422</v>
      </c>
      <c r="C6" s="60" t="s">
        <v>423</v>
      </c>
      <c r="D6" s="119" t="s">
        <v>424</v>
      </c>
      <c r="E6" s="126">
        <v>9</v>
      </c>
    </row>
    <row r="7" spans="1:5" ht="17.25" customHeight="1">
      <c r="A7" s="118">
        <v>2</v>
      </c>
      <c r="B7" s="133" t="s">
        <v>420</v>
      </c>
      <c r="C7" s="60" t="s">
        <v>421</v>
      </c>
      <c r="D7" s="119" t="s">
        <v>416</v>
      </c>
      <c r="E7" s="126">
        <v>9.1999999999999993</v>
      </c>
    </row>
    <row r="8" spans="1:5" ht="17.25" customHeight="1">
      <c r="A8" s="118">
        <v>3</v>
      </c>
      <c r="B8" s="133" t="s">
        <v>417</v>
      </c>
      <c r="C8" s="60" t="s">
        <v>418</v>
      </c>
      <c r="D8" s="119" t="s">
        <v>419</v>
      </c>
      <c r="E8" s="126">
        <v>9.6</v>
      </c>
    </row>
    <row r="9" spans="1:5" ht="17.25" customHeight="1">
      <c r="A9" s="118">
        <v>3</v>
      </c>
      <c r="B9" s="133" t="s">
        <v>425</v>
      </c>
      <c r="C9" s="60" t="s">
        <v>426</v>
      </c>
      <c r="D9" s="119" t="s">
        <v>427</v>
      </c>
      <c r="E9" s="126">
        <v>9.6</v>
      </c>
    </row>
    <row r="10" spans="1:5" ht="17.25" customHeight="1">
      <c r="A10" s="118">
        <v>5</v>
      </c>
      <c r="B10" s="133" t="s">
        <v>411</v>
      </c>
      <c r="C10" s="60" t="s">
        <v>412</v>
      </c>
      <c r="D10" s="119" t="s">
        <v>413</v>
      </c>
      <c r="E10" s="126">
        <v>10.3</v>
      </c>
    </row>
    <row r="11" spans="1:5" ht="17.25" customHeight="1">
      <c r="A11" s="118">
        <v>6</v>
      </c>
      <c r="B11" s="133" t="s">
        <v>414</v>
      </c>
      <c r="C11" s="60" t="s">
        <v>415</v>
      </c>
      <c r="D11" s="119" t="s">
        <v>416</v>
      </c>
      <c r="E11" s="126">
        <v>11.2</v>
      </c>
    </row>
    <row r="12" spans="1:5" ht="17.25" customHeight="1">
      <c r="A12" s="72"/>
      <c r="B12" s="66"/>
      <c r="C12" s="67"/>
      <c r="D12" s="68"/>
      <c r="E12" s="116"/>
    </row>
    <row r="13" spans="1:5" ht="17.25" customHeight="1">
      <c r="A13" s="72"/>
      <c r="B13" s="66"/>
      <c r="C13" s="67"/>
      <c r="D13" s="68"/>
      <c r="E13" s="116"/>
    </row>
    <row r="14" spans="1:5" ht="17.25" customHeight="1">
      <c r="A14" s="72"/>
      <c r="B14" s="66"/>
      <c r="C14" s="67"/>
      <c r="D14" s="68"/>
      <c r="E14" s="69"/>
    </row>
    <row r="15" spans="1:5" ht="17.25" customHeight="1">
      <c r="A15" s="142" t="s">
        <v>544</v>
      </c>
      <c r="B15" s="142"/>
      <c r="C15" s="105"/>
      <c r="D15" s="11"/>
      <c r="E15" s="17"/>
    </row>
    <row r="16" spans="1:5" ht="17.25" customHeight="1">
      <c r="A16" s="106" t="s">
        <v>3</v>
      </c>
      <c r="B16" s="107" t="s">
        <v>16</v>
      </c>
      <c r="C16" s="108" t="s">
        <v>0</v>
      </c>
      <c r="D16" s="108" t="s">
        <v>1</v>
      </c>
      <c r="E16" s="109" t="s">
        <v>2</v>
      </c>
    </row>
    <row r="17" spans="1:5" ht="17.25" customHeight="1">
      <c r="A17" s="118">
        <v>1</v>
      </c>
      <c r="B17" s="133" t="s">
        <v>433</v>
      </c>
      <c r="C17" s="60" t="s">
        <v>434</v>
      </c>
      <c r="D17" s="119" t="s">
        <v>435</v>
      </c>
      <c r="E17" s="126">
        <v>9.6999999999999993</v>
      </c>
    </row>
    <row r="18" spans="1:5" ht="17.25" customHeight="1">
      <c r="A18" s="118">
        <v>2</v>
      </c>
      <c r="B18" s="133" t="s">
        <v>430</v>
      </c>
      <c r="C18" s="60" t="s">
        <v>431</v>
      </c>
      <c r="D18" s="119" t="s">
        <v>432</v>
      </c>
      <c r="E18" s="126">
        <v>9.6999999999999993</v>
      </c>
    </row>
    <row r="19" spans="1:5" ht="17.25" customHeight="1">
      <c r="A19" s="118">
        <v>3</v>
      </c>
      <c r="B19" s="133" t="s">
        <v>428</v>
      </c>
      <c r="C19" s="60" t="s">
        <v>429</v>
      </c>
      <c r="D19" s="119">
        <v>2</v>
      </c>
      <c r="E19" s="126">
        <v>11.4</v>
      </c>
    </row>
    <row r="20" spans="1:5" ht="17.25" customHeight="1">
      <c r="A20" s="118">
        <v>4</v>
      </c>
      <c r="B20" s="133" t="s">
        <v>439</v>
      </c>
      <c r="C20" s="60" t="s">
        <v>440</v>
      </c>
      <c r="D20" s="119">
        <v>2</v>
      </c>
      <c r="E20" s="126">
        <v>11.6</v>
      </c>
    </row>
    <row r="21" spans="1:5" ht="17.25" customHeight="1">
      <c r="A21" s="120" t="s">
        <v>473</v>
      </c>
      <c r="B21" s="134" t="s">
        <v>436</v>
      </c>
      <c r="C21" s="61" t="s">
        <v>437</v>
      </c>
      <c r="D21" s="121" t="s">
        <v>438</v>
      </c>
      <c r="E21" s="14" t="s">
        <v>470</v>
      </c>
    </row>
    <row r="22" spans="1:5" ht="17.25" customHeight="1"/>
    <row r="23" spans="1:5" ht="17.25" customHeight="1"/>
    <row r="24" spans="1:5" ht="17.25" customHeight="1"/>
    <row r="25" spans="1:5" ht="17.25" customHeight="1"/>
    <row r="26" spans="1:5" ht="17.25" customHeight="1"/>
    <row r="27" spans="1:5" ht="17.25" customHeight="1"/>
    <row r="28" spans="1:5" ht="17.25" customHeight="1"/>
    <row r="29" spans="1:5" ht="17.25" customHeight="1"/>
    <row r="30" spans="1:5" ht="17.25" customHeight="1">
      <c r="E30" s="7"/>
    </row>
    <row r="31" spans="1:5" ht="17.25" customHeight="1">
      <c r="E31" s="7"/>
    </row>
    <row r="32" spans="1:5" ht="17.25" customHeight="1">
      <c r="E32" s="7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</sheetData>
  <protectedRanges>
    <protectedRange sqref="C6 C8 C20 C10 C18" name="範囲5_1"/>
    <protectedRange sqref="C7 C21 C9 C17 C19 C11:C14" name="範囲5_3_1"/>
  </protectedRanges>
  <sortState ref="B14:F15">
    <sortCondition descending="1" ref="F14:F15"/>
  </sortState>
  <mergeCells count="3">
    <mergeCell ref="A1:E1"/>
    <mergeCell ref="A4:B4"/>
    <mergeCell ref="A15:B15"/>
  </mergeCells>
  <phoneticPr fontId="8"/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999"/>
  <sheetViews>
    <sheetView zoomScaleNormal="100" workbookViewId="0">
      <selection sqref="A1:E1"/>
    </sheetView>
  </sheetViews>
  <sheetFormatPr defaultRowHeight="13.5"/>
  <cols>
    <col min="1" max="1" width="6.25" style="2" customWidth="1"/>
    <col min="2" max="2" width="7.5" style="4" customWidth="1"/>
    <col min="3" max="3" width="15" style="2" customWidth="1"/>
    <col min="4" max="4" width="22.5" style="2" customWidth="1"/>
    <col min="5" max="5" width="12.5" style="13" customWidth="1"/>
  </cols>
  <sheetData>
    <row r="1" spans="1:5" s="28" customFormat="1" ht="17.25" customHeight="1">
      <c r="A1" s="143" t="s">
        <v>506</v>
      </c>
      <c r="B1" s="143"/>
      <c r="C1" s="143"/>
      <c r="D1" s="143"/>
      <c r="E1" s="143"/>
    </row>
    <row r="2" spans="1:5" s="28" customFormat="1" ht="17.25" customHeight="1">
      <c r="A2" s="117"/>
      <c r="B2" s="117"/>
      <c r="C2" s="117"/>
      <c r="D2" s="117"/>
      <c r="E2" s="117"/>
    </row>
    <row r="3" spans="1:5" s="28" customFormat="1" ht="17.25" customHeight="1">
      <c r="A3" s="30"/>
      <c r="B3" s="26"/>
      <c r="C3" s="30"/>
      <c r="D3" s="30"/>
      <c r="E3" s="30"/>
    </row>
    <row r="4" spans="1:5" s="28" customFormat="1" ht="17.25" customHeight="1">
      <c r="A4" s="144" t="s">
        <v>20</v>
      </c>
      <c r="B4" s="144"/>
      <c r="C4" s="3"/>
      <c r="D4" s="29"/>
      <c r="E4" s="27"/>
    </row>
    <row r="5" spans="1:5" s="28" customFormat="1" ht="17.25" customHeight="1">
      <c r="A5" s="110" t="s">
        <v>3</v>
      </c>
      <c r="B5" s="111" t="s">
        <v>7</v>
      </c>
      <c r="C5" s="112" t="s">
        <v>8</v>
      </c>
      <c r="D5" s="113" t="s">
        <v>9</v>
      </c>
      <c r="E5" s="114" t="s">
        <v>15</v>
      </c>
    </row>
    <row r="6" spans="1:5" s="28" customFormat="1" ht="17.25" customHeight="1">
      <c r="A6" s="82">
        <v>1</v>
      </c>
      <c r="B6" s="59" t="s">
        <v>446</v>
      </c>
      <c r="C6" s="47" t="s">
        <v>225</v>
      </c>
      <c r="D6" s="47" t="s">
        <v>443</v>
      </c>
      <c r="E6" s="123" t="s">
        <v>520</v>
      </c>
    </row>
    <row r="7" spans="1:5" s="28" customFormat="1" ht="17.25" customHeight="1">
      <c r="A7" s="122">
        <v>2</v>
      </c>
      <c r="B7" s="59" t="s">
        <v>447</v>
      </c>
      <c r="C7" s="47" t="s">
        <v>202</v>
      </c>
      <c r="D7" s="47" t="s">
        <v>203</v>
      </c>
      <c r="E7" s="123" t="s">
        <v>521</v>
      </c>
    </row>
    <row r="8" spans="1:5" s="28" customFormat="1" ht="17.25" customHeight="1">
      <c r="A8" s="122">
        <v>3</v>
      </c>
      <c r="B8" s="59" t="s">
        <v>453</v>
      </c>
      <c r="C8" s="52" t="s">
        <v>195</v>
      </c>
      <c r="D8" s="52" t="s">
        <v>443</v>
      </c>
      <c r="E8" s="123" t="s">
        <v>522</v>
      </c>
    </row>
    <row r="9" spans="1:5" s="28" customFormat="1" ht="17.25" customHeight="1">
      <c r="A9" s="122">
        <v>4</v>
      </c>
      <c r="B9" s="59" t="s">
        <v>182</v>
      </c>
      <c r="C9" s="47" t="s">
        <v>183</v>
      </c>
      <c r="D9" s="47" t="s">
        <v>445</v>
      </c>
      <c r="E9" s="123" t="s">
        <v>523</v>
      </c>
    </row>
    <row r="10" spans="1:5" s="28" customFormat="1" ht="17.25" customHeight="1">
      <c r="A10" s="82">
        <v>5</v>
      </c>
      <c r="B10" s="59" t="s">
        <v>442</v>
      </c>
      <c r="C10" s="52" t="s">
        <v>186</v>
      </c>
      <c r="D10" s="47" t="s">
        <v>443</v>
      </c>
      <c r="E10" s="123" t="s">
        <v>488</v>
      </c>
    </row>
    <row r="11" spans="1:5" s="28" customFormat="1" ht="17.25" customHeight="1">
      <c r="A11" s="122">
        <v>6</v>
      </c>
      <c r="B11" s="59" t="s">
        <v>176</v>
      </c>
      <c r="C11" s="47" t="s">
        <v>177</v>
      </c>
      <c r="D11" s="47" t="s">
        <v>452</v>
      </c>
      <c r="E11" s="123" t="s">
        <v>524</v>
      </c>
    </row>
    <row r="12" spans="1:5" s="28" customFormat="1" ht="17.25" customHeight="1">
      <c r="A12" s="122">
        <v>7</v>
      </c>
      <c r="B12" s="59" t="s">
        <v>199</v>
      </c>
      <c r="C12" s="52" t="s">
        <v>200</v>
      </c>
      <c r="D12" s="52" t="s">
        <v>181</v>
      </c>
      <c r="E12" s="123" t="s">
        <v>525</v>
      </c>
    </row>
    <row r="13" spans="1:5" s="28" customFormat="1" ht="17.25" customHeight="1">
      <c r="A13" s="122">
        <v>8</v>
      </c>
      <c r="B13" s="59" t="s">
        <v>213</v>
      </c>
      <c r="C13" s="47" t="s">
        <v>214</v>
      </c>
      <c r="D13" s="47" t="s">
        <v>443</v>
      </c>
      <c r="E13" s="123" t="s">
        <v>526</v>
      </c>
    </row>
    <row r="14" spans="1:5" s="28" customFormat="1" ht="17.25" customHeight="1">
      <c r="A14" s="82">
        <v>9</v>
      </c>
      <c r="B14" s="59" t="s">
        <v>450</v>
      </c>
      <c r="C14" s="47" t="s">
        <v>210</v>
      </c>
      <c r="D14" s="47" t="s">
        <v>181</v>
      </c>
      <c r="E14" s="123" t="s">
        <v>527</v>
      </c>
    </row>
    <row r="15" spans="1:5" s="28" customFormat="1" ht="17.25" customHeight="1">
      <c r="A15" s="122">
        <v>10</v>
      </c>
      <c r="B15" s="59" t="s">
        <v>173</v>
      </c>
      <c r="C15" s="52" t="s">
        <v>174</v>
      </c>
      <c r="D15" s="52" t="s">
        <v>444</v>
      </c>
      <c r="E15" s="123" t="s">
        <v>528</v>
      </c>
    </row>
    <row r="16" spans="1:5" s="28" customFormat="1" ht="17.25" customHeight="1">
      <c r="A16" s="122">
        <v>11</v>
      </c>
      <c r="B16" s="59" t="s">
        <v>441</v>
      </c>
      <c r="C16" s="52" t="s">
        <v>229</v>
      </c>
      <c r="D16" s="52" t="s">
        <v>181</v>
      </c>
      <c r="E16" s="123" t="s">
        <v>487</v>
      </c>
    </row>
    <row r="17" spans="1:5" s="28" customFormat="1" ht="17.25" customHeight="1">
      <c r="A17" s="122">
        <v>12</v>
      </c>
      <c r="B17" s="59" t="s">
        <v>192</v>
      </c>
      <c r="C17" s="60" t="s">
        <v>193</v>
      </c>
      <c r="D17" s="61" t="s">
        <v>444</v>
      </c>
      <c r="E17" s="123" t="s">
        <v>529</v>
      </c>
    </row>
    <row r="18" spans="1:5" s="28" customFormat="1" ht="17.25" customHeight="1">
      <c r="A18" s="82">
        <v>13</v>
      </c>
      <c r="B18" s="59" t="s">
        <v>448</v>
      </c>
      <c r="C18" s="52" t="s">
        <v>236</v>
      </c>
      <c r="D18" s="52" t="s">
        <v>181</v>
      </c>
      <c r="E18" s="123" t="s">
        <v>530</v>
      </c>
    </row>
    <row r="19" spans="1:5" s="28" customFormat="1" ht="17.25" customHeight="1">
      <c r="A19" s="122">
        <v>14</v>
      </c>
      <c r="B19" s="59" t="s">
        <v>454</v>
      </c>
      <c r="C19" s="47" t="s">
        <v>218</v>
      </c>
      <c r="D19" s="47" t="s">
        <v>181</v>
      </c>
      <c r="E19" s="123" t="s">
        <v>531</v>
      </c>
    </row>
    <row r="20" spans="1:5" s="28" customFormat="1" ht="17.25" customHeight="1">
      <c r="A20" s="122"/>
      <c r="B20" s="59" t="s">
        <v>449</v>
      </c>
      <c r="C20" s="47" t="s">
        <v>227</v>
      </c>
      <c r="D20" s="47">
        <v>5</v>
      </c>
      <c r="E20" s="123" t="s">
        <v>489</v>
      </c>
    </row>
    <row r="21" spans="1:5" s="28" customFormat="1" ht="17.25" customHeight="1">
      <c r="A21" s="122"/>
      <c r="B21" s="59" t="s">
        <v>211</v>
      </c>
      <c r="C21" s="47" t="s">
        <v>212</v>
      </c>
      <c r="D21" s="47" t="s">
        <v>445</v>
      </c>
      <c r="E21" s="123" t="s">
        <v>489</v>
      </c>
    </row>
    <row r="22" spans="1:5" s="28" customFormat="1" ht="17.25" customHeight="1">
      <c r="A22" s="122"/>
      <c r="B22" s="59" t="s">
        <v>451</v>
      </c>
      <c r="C22" s="52" t="s">
        <v>233</v>
      </c>
      <c r="D22" s="52" t="s">
        <v>203</v>
      </c>
      <c r="E22" s="123" t="s">
        <v>532</v>
      </c>
    </row>
    <row r="23" spans="1:5" s="28" customFormat="1" ht="17.25" customHeight="1">
      <c r="A23" s="122"/>
      <c r="B23" s="59" t="s">
        <v>455</v>
      </c>
      <c r="C23" s="60" t="s">
        <v>207</v>
      </c>
      <c r="D23" s="61" t="s">
        <v>239</v>
      </c>
      <c r="E23" s="123" t="s">
        <v>532</v>
      </c>
    </row>
    <row r="24" spans="1:5" ht="17.25" customHeight="1"/>
    <row r="25" spans="1:5" ht="17.25" customHeight="1"/>
    <row r="26" spans="1:5" ht="17.25" customHeight="1"/>
    <row r="27" spans="1:5" ht="17.25" customHeight="1">
      <c r="A27" s="144" t="s">
        <v>21</v>
      </c>
      <c r="B27" s="144"/>
      <c r="C27" s="3"/>
      <c r="D27" s="29"/>
      <c r="E27" s="27"/>
    </row>
    <row r="28" spans="1:5" ht="17.25" customHeight="1">
      <c r="A28" s="110" t="s">
        <v>3</v>
      </c>
      <c r="B28" s="111" t="s">
        <v>7</v>
      </c>
      <c r="C28" s="112" t="s">
        <v>8</v>
      </c>
      <c r="D28" s="113" t="s">
        <v>9</v>
      </c>
      <c r="E28" s="114" t="s">
        <v>15</v>
      </c>
    </row>
    <row r="29" spans="1:5" ht="17.25" customHeight="1">
      <c r="A29" s="82">
        <v>1</v>
      </c>
      <c r="B29" s="59" t="s">
        <v>246</v>
      </c>
      <c r="C29" s="52" t="s">
        <v>247</v>
      </c>
      <c r="D29" s="47" t="s">
        <v>239</v>
      </c>
      <c r="E29" s="123" t="s">
        <v>533</v>
      </c>
    </row>
    <row r="30" spans="1:5" ht="17.25" customHeight="1">
      <c r="A30" s="122">
        <v>2</v>
      </c>
      <c r="B30" s="59" t="s">
        <v>458</v>
      </c>
      <c r="C30" s="47" t="s">
        <v>274</v>
      </c>
      <c r="D30" s="47" t="s">
        <v>239</v>
      </c>
      <c r="E30" s="123" t="s">
        <v>534</v>
      </c>
    </row>
    <row r="31" spans="1:5" ht="17.25" customHeight="1">
      <c r="A31" s="122">
        <v>3</v>
      </c>
      <c r="B31" s="59" t="s">
        <v>456</v>
      </c>
      <c r="C31" s="52" t="s">
        <v>263</v>
      </c>
      <c r="D31" s="52" t="s">
        <v>250</v>
      </c>
      <c r="E31" s="123" t="s">
        <v>535</v>
      </c>
    </row>
    <row r="32" spans="1:5" ht="17.25" customHeight="1">
      <c r="A32" s="82">
        <v>4</v>
      </c>
      <c r="B32" s="59" t="s">
        <v>260</v>
      </c>
      <c r="C32" s="60" t="s">
        <v>457</v>
      </c>
      <c r="D32" s="61" t="s">
        <v>239</v>
      </c>
      <c r="E32" s="123" t="s">
        <v>536</v>
      </c>
    </row>
    <row r="33" spans="1:5" ht="17.25" customHeight="1">
      <c r="A33" s="122">
        <v>5</v>
      </c>
      <c r="B33" s="59" t="s">
        <v>254</v>
      </c>
      <c r="C33" s="52" t="s">
        <v>255</v>
      </c>
      <c r="D33" s="52" t="s">
        <v>242</v>
      </c>
      <c r="E33" s="123" t="s">
        <v>537</v>
      </c>
    </row>
    <row r="34" spans="1:5" ht="17.25" customHeight="1">
      <c r="A34" s="122">
        <v>6</v>
      </c>
      <c r="B34" s="59" t="s">
        <v>256</v>
      </c>
      <c r="C34" s="47" t="s">
        <v>257</v>
      </c>
      <c r="D34" s="47" t="s">
        <v>239</v>
      </c>
      <c r="E34" s="123" t="s">
        <v>538</v>
      </c>
    </row>
    <row r="35" spans="1:5" ht="17.25" customHeight="1">
      <c r="A35" s="82">
        <v>7</v>
      </c>
      <c r="B35" s="59" t="s">
        <v>240</v>
      </c>
      <c r="C35" s="52" t="s">
        <v>241</v>
      </c>
      <c r="D35" s="52" t="s">
        <v>242</v>
      </c>
      <c r="E35" s="123" t="s">
        <v>539</v>
      </c>
    </row>
    <row r="36" spans="1:5" ht="17.25" customHeight="1">
      <c r="A36" s="122">
        <v>8</v>
      </c>
      <c r="B36" s="59" t="s">
        <v>237</v>
      </c>
      <c r="C36" s="47" t="s">
        <v>238</v>
      </c>
      <c r="D36" s="47" t="s">
        <v>239</v>
      </c>
      <c r="E36" s="123" t="s">
        <v>540</v>
      </c>
    </row>
    <row r="37" spans="1:5" ht="17.25" customHeight="1"/>
    <row r="38" spans="1:5" ht="17.25" customHeight="1"/>
    <row r="39" spans="1:5" ht="17.25" customHeight="1"/>
    <row r="40" spans="1:5" ht="17.25" customHeight="1"/>
    <row r="41" spans="1:5" ht="17.25" customHeight="1"/>
    <row r="42" spans="1:5" ht="17.25" customHeight="1"/>
    <row r="43" spans="1:5" ht="17.25" customHeight="1"/>
    <row r="44" spans="1:5" ht="17.25" customHeight="1"/>
    <row r="45" spans="1:5" ht="17.25" customHeight="1"/>
    <row r="46" spans="1:5" ht="17.25" customHeight="1"/>
    <row r="47" spans="1:5" ht="17.25" customHeight="1"/>
    <row r="48" spans="1:5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</sheetData>
  <protectedRanges>
    <protectedRange sqref="C8 C18 C31" name="範囲5_1_2_1"/>
    <protectedRange sqref="C14" name="範囲5_5_1_1_1"/>
  </protectedRanges>
  <autoFilter ref="B5:E5">
    <sortState ref="B6:E23">
      <sortCondition ref="E5"/>
    </sortState>
  </autoFilter>
  <sortState ref="A29:E36">
    <sortCondition ref="E29:E36"/>
  </sortState>
  <mergeCells count="3">
    <mergeCell ref="A1:E1"/>
    <mergeCell ref="A4:B4"/>
    <mergeCell ref="A27:B27"/>
  </mergeCells>
  <phoneticPr fontId="8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8 C14 C6 C10 C18 C20 C31 C29 C33"/>
  </dataValidations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999"/>
  <sheetViews>
    <sheetView zoomScaleNormal="100" workbookViewId="0">
      <selection sqref="A1:E1"/>
    </sheetView>
  </sheetViews>
  <sheetFormatPr defaultRowHeight="13.5"/>
  <cols>
    <col min="1" max="1" width="6.25" style="2" customWidth="1"/>
    <col min="2" max="2" width="7.625" style="4" customWidth="1"/>
    <col min="3" max="3" width="15" style="2" customWidth="1"/>
    <col min="4" max="4" width="22.5" style="2" customWidth="1"/>
    <col min="5" max="5" width="12.5" style="13" customWidth="1"/>
  </cols>
  <sheetData>
    <row r="1" spans="1:5" s="28" customFormat="1" ht="17.25" customHeight="1">
      <c r="A1" s="143" t="s">
        <v>506</v>
      </c>
      <c r="B1" s="143"/>
      <c r="C1" s="143"/>
      <c r="D1" s="143"/>
      <c r="E1" s="143"/>
    </row>
    <row r="2" spans="1:5" s="28" customFormat="1" ht="17.25" customHeight="1">
      <c r="A2" s="117"/>
      <c r="B2" s="117"/>
      <c r="C2" s="117"/>
      <c r="D2" s="117"/>
      <c r="E2" s="117"/>
    </row>
    <row r="3" spans="1:5" s="28" customFormat="1" ht="17.25" customHeight="1">
      <c r="A3" s="30"/>
      <c r="B3" s="26"/>
      <c r="C3" s="30"/>
      <c r="D3" s="30"/>
      <c r="E3" s="30"/>
    </row>
    <row r="4" spans="1:5" s="28" customFormat="1" ht="17.25" customHeight="1">
      <c r="A4" s="144" t="s">
        <v>18</v>
      </c>
      <c r="B4" s="144"/>
      <c r="C4" s="3"/>
      <c r="D4" s="29"/>
      <c r="E4" s="27"/>
    </row>
    <row r="5" spans="1:5" s="28" customFormat="1" ht="17.25" customHeight="1">
      <c r="A5" s="110" t="s">
        <v>3</v>
      </c>
      <c r="B5" s="111" t="s">
        <v>7</v>
      </c>
      <c r="C5" s="112" t="s">
        <v>8</v>
      </c>
      <c r="D5" s="113" t="s">
        <v>9</v>
      </c>
      <c r="E5" s="114" t="s">
        <v>519</v>
      </c>
    </row>
    <row r="6" spans="1:5" s="28" customFormat="1" ht="17.25" customHeight="1">
      <c r="A6" s="82">
        <v>1</v>
      </c>
      <c r="B6" s="59" t="s">
        <v>333</v>
      </c>
      <c r="C6" s="52" t="s">
        <v>334</v>
      </c>
      <c r="D6" s="47" t="s">
        <v>459</v>
      </c>
      <c r="E6" s="123" t="s">
        <v>490</v>
      </c>
    </row>
    <row r="7" spans="1:5" s="28" customFormat="1" ht="17.25" customHeight="1">
      <c r="A7" s="122">
        <v>2</v>
      </c>
      <c r="B7" s="59" t="s">
        <v>314</v>
      </c>
      <c r="C7" s="52" t="s">
        <v>315</v>
      </c>
      <c r="D7" s="52" t="s">
        <v>460</v>
      </c>
      <c r="E7" s="123" t="s">
        <v>491</v>
      </c>
    </row>
    <row r="8" spans="1:5" s="28" customFormat="1" ht="17.25" customHeight="1">
      <c r="A8" s="122">
        <v>3</v>
      </c>
      <c r="B8" s="59" t="s">
        <v>284</v>
      </c>
      <c r="C8" s="47" t="s">
        <v>285</v>
      </c>
      <c r="D8" s="47" t="s">
        <v>286</v>
      </c>
      <c r="E8" s="123" t="s">
        <v>492</v>
      </c>
    </row>
    <row r="9" spans="1:5" s="28" customFormat="1" ht="17.25" customHeight="1">
      <c r="A9" s="122">
        <v>4</v>
      </c>
      <c r="B9" s="59" t="s">
        <v>299</v>
      </c>
      <c r="C9" s="52" t="s">
        <v>300</v>
      </c>
      <c r="D9" s="52" t="s">
        <v>462</v>
      </c>
      <c r="E9" s="123" t="s">
        <v>493</v>
      </c>
    </row>
    <row r="10" spans="1:5" s="28" customFormat="1" ht="17.25" customHeight="1">
      <c r="A10" s="122">
        <v>5</v>
      </c>
      <c r="B10" s="59" t="s">
        <v>308</v>
      </c>
      <c r="C10" s="52" t="s">
        <v>309</v>
      </c>
      <c r="D10" s="52" t="s">
        <v>286</v>
      </c>
      <c r="E10" s="123" t="s">
        <v>494</v>
      </c>
    </row>
    <row r="11" spans="1:5" s="28" customFormat="1" ht="17.25" customHeight="1">
      <c r="A11" s="122"/>
      <c r="B11" s="59" t="s">
        <v>287</v>
      </c>
      <c r="C11" s="47" t="s">
        <v>288</v>
      </c>
      <c r="D11" s="47" t="s">
        <v>461</v>
      </c>
      <c r="E11" s="123" t="s">
        <v>469</v>
      </c>
    </row>
    <row r="12" spans="1:5" s="28" customFormat="1" ht="17.25" customHeight="1">
      <c r="A12" s="122"/>
      <c r="B12" s="59" t="s">
        <v>328</v>
      </c>
      <c r="C12" s="60" t="s">
        <v>329</v>
      </c>
      <c r="D12" s="61" t="s">
        <v>461</v>
      </c>
      <c r="E12" s="123" t="s">
        <v>469</v>
      </c>
    </row>
    <row r="13" spans="1:5" s="28" customFormat="1" ht="17.25" customHeight="1">
      <c r="A13" s="122"/>
      <c r="B13" s="59" t="s">
        <v>463</v>
      </c>
      <c r="C13" s="47" t="s">
        <v>322</v>
      </c>
      <c r="D13" s="47">
        <v>6</v>
      </c>
      <c r="E13" s="123" t="s">
        <v>469</v>
      </c>
    </row>
    <row r="14" spans="1:5" s="28" customFormat="1" ht="17.25" customHeight="1">
      <c r="A14" s="73"/>
      <c r="B14" s="4"/>
      <c r="C14" s="2"/>
      <c r="D14" s="2"/>
      <c r="E14" s="13"/>
    </row>
    <row r="15" spans="1:5" s="28" customFormat="1" ht="17.25" customHeight="1">
      <c r="A15" s="73"/>
      <c r="B15" s="4"/>
      <c r="C15" s="2"/>
      <c r="D15" s="2"/>
      <c r="E15" s="13"/>
    </row>
    <row r="16" spans="1:5" ht="17.25" customHeight="1"/>
    <row r="17" spans="1:5" ht="17.25" customHeight="1">
      <c r="A17" s="144" t="s">
        <v>19</v>
      </c>
      <c r="B17" s="144"/>
      <c r="C17" s="3"/>
      <c r="D17" s="29"/>
      <c r="E17" s="27"/>
    </row>
    <row r="18" spans="1:5" ht="17.25" customHeight="1">
      <c r="A18" s="110" t="s">
        <v>3</v>
      </c>
      <c r="B18" s="111" t="s">
        <v>7</v>
      </c>
      <c r="C18" s="112" t="s">
        <v>8</v>
      </c>
      <c r="D18" s="113" t="s">
        <v>9</v>
      </c>
      <c r="E18" s="114" t="s">
        <v>519</v>
      </c>
    </row>
    <row r="19" spans="1:5" ht="17.25" customHeight="1">
      <c r="A19" s="82">
        <v>1</v>
      </c>
      <c r="B19" s="59" t="s">
        <v>333</v>
      </c>
      <c r="C19" s="47" t="s">
        <v>352</v>
      </c>
      <c r="D19" s="47" t="s">
        <v>468</v>
      </c>
      <c r="E19" s="123" t="s">
        <v>495</v>
      </c>
    </row>
    <row r="20" spans="1:5" ht="17.25" customHeight="1">
      <c r="A20" s="122">
        <v>2</v>
      </c>
      <c r="B20" s="59" t="s">
        <v>357</v>
      </c>
      <c r="C20" s="47" t="s">
        <v>358</v>
      </c>
      <c r="D20" s="47" t="s">
        <v>467</v>
      </c>
      <c r="E20" s="123" t="s">
        <v>496</v>
      </c>
    </row>
    <row r="21" spans="1:5" ht="17.25" customHeight="1">
      <c r="A21" s="122">
        <v>3</v>
      </c>
      <c r="B21" s="59" t="s">
        <v>344</v>
      </c>
      <c r="C21" s="47" t="s">
        <v>345</v>
      </c>
      <c r="D21" s="47" t="s">
        <v>466</v>
      </c>
      <c r="E21" s="123" t="s">
        <v>497</v>
      </c>
    </row>
    <row r="22" spans="1:5" ht="17.25" customHeight="1">
      <c r="A22" s="122">
        <v>4</v>
      </c>
      <c r="B22" s="59" t="s">
        <v>350</v>
      </c>
      <c r="C22" s="60" t="s">
        <v>351</v>
      </c>
      <c r="D22" s="61" t="s">
        <v>467</v>
      </c>
      <c r="E22" s="123" t="s">
        <v>498</v>
      </c>
    </row>
    <row r="23" spans="1:5" ht="17.25" customHeight="1">
      <c r="A23" s="122">
        <v>5</v>
      </c>
      <c r="B23" s="59" t="s">
        <v>364</v>
      </c>
      <c r="C23" s="52" t="s">
        <v>365</v>
      </c>
      <c r="D23" s="52" t="s">
        <v>467</v>
      </c>
      <c r="E23" s="123" t="s">
        <v>499</v>
      </c>
    </row>
    <row r="24" spans="1:5" ht="17.25" customHeight="1">
      <c r="A24" s="122">
        <v>6</v>
      </c>
      <c r="B24" s="59" t="s">
        <v>382</v>
      </c>
      <c r="C24" s="47" t="s">
        <v>383</v>
      </c>
      <c r="D24" s="47" t="s">
        <v>459</v>
      </c>
      <c r="E24" s="123" t="s">
        <v>500</v>
      </c>
    </row>
    <row r="25" spans="1:5" ht="17.25" customHeight="1">
      <c r="A25" s="122">
        <v>7</v>
      </c>
      <c r="B25" s="59" t="s">
        <v>372</v>
      </c>
      <c r="C25" s="47" t="s">
        <v>373</v>
      </c>
      <c r="D25" s="47" t="s">
        <v>286</v>
      </c>
      <c r="E25" s="123" t="s">
        <v>501</v>
      </c>
    </row>
    <row r="26" spans="1:5" ht="17.25" customHeight="1">
      <c r="A26" s="122">
        <v>8</v>
      </c>
      <c r="B26" s="59" t="s">
        <v>340</v>
      </c>
      <c r="C26" s="47" t="s">
        <v>341</v>
      </c>
      <c r="D26" s="47" t="s">
        <v>286</v>
      </c>
      <c r="E26" s="123" t="s">
        <v>502</v>
      </c>
    </row>
    <row r="27" spans="1:5" ht="17.25" customHeight="1">
      <c r="A27" s="122">
        <v>9</v>
      </c>
      <c r="B27" s="59" t="s">
        <v>386</v>
      </c>
      <c r="C27" s="52" t="s">
        <v>387</v>
      </c>
      <c r="D27" s="52" t="s">
        <v>467</v>
      </c>
      <c r="E27" s="123" t="s">
        <v>503</v>
      </c>
    </row>
    <row r="28" spans="1:5" ht="17.25" customHeight="1">
      <c r="A28" s="122">
        <v>10</v>
      </c>
      <c r="B28" s="59" t="s">
        <v>368</v>
      </c>
      <c r="C28" s="52" t="s">
        <v>369</v>
      </c>
      <c r="D28" s="52" t="s">
        <v>459</v>
      </c>
      <c r="E28" s="123" t="s">
        <v>504</v>
      </c>
    </row>
    <row r="29" spans="1:5" ht="17.25" customHeight="1">
      <c r="A29" s="124"/>
      <c r="B29" s="59" t="s">
        <v>464</v>
      </c>
      <c r="C29" s="52" t="s">
        <v>356</v>
      </c>
      <c r="D29" s="52" t="s">
        <v>286</v>
      </c>
      <c r="E29" s="123" t="s">
        <v>469</v>
      </c>
    </row>
    <row r="30" spans="1:5" ht="17.25" customHeight="1">
      <c r="A30" s="125"/>
      <c r="B30" s="59" t="s">
        <v>465</v>
      </c>
      <c r="C30" s="52" t="s">
        <v>371</v>
      </c>
      <c r="D30" s="47" t="s">
        <v>466</v>
      </c>
      <c r="E30" s="123" t="s">
        <v>469</v>
      </c>
    </row>
    <row r="31" spans="1:5" ht="17.25" customHeight="1">
      <c r="A31" s="83"/>
    </row>
    <row r="32" spans="1:5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</sheetData>
  <protectedRanges>
    <protectedRange sqref="C8 C21" name="範囲5_1_2_1"/>
    <protectedRange sqref="C27" name="範囲5_5_1_1_1"/>
  </protectedRanges>
  <autoFilter ref="A18:E30">
    <sortState ref="A19:E30">
      <sortCondition ref="E18:E30"/>
    </sortState>
  </autoFilter>
  <mergeCells count="3">
    <mergeCell ref="A1:E1"/>
    <mergeCell ref="A4:B4"/>
    <mergeCell ref="A17:B17"/>
  </mergeCells>
  <phoneticPr fontId="8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8 C6 C10 C21 C27 C19 C23"/>
  </dataValidations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3"/>
  <sheetViews>
    <sheetView zoomScaleNormal="100" workbookViewId="0">
      <selection activeCell="B1" sqref="B1:E1"/>
    </sheetView>
  </sheetViews>
  <sheetFormatPr defaultRowHeight="17.25"/>
  <cols>
    <col min="1" max="1" width="5" style="1" customWidth="1"/>
    <col min="2" max="2" width="7.5" style="1" customWidth="1"/>
    <col min="3" max="3" width="15.625" style="1" customWidth="1"/>
    <col min="4" max="4" width="25" style="1" customWidth="1"/>
    <col min="5" max="5" width="10" style="25" customWidth="1"/>
    <col min="6" max="6" width="10" style="21" customWidth="1"/>
    <col min="7" max="7" width="10" style="23" customWidth="1"/>
    <col min="8" max="8" width="10" style="21" customWidth="1"/>
    <col min="9" max="9" width="10" style="23" customWidth="1"/>
    <col min="10" max="11" width="10" style="21" customWidth="1"/>
    <col min="12" max="16384" width="9" style="1"/>
  </cols>
  <sheetData>
    <row r="1" spans="1:11">
      <c r="B1" s="135" t="s">
        <v>509</v>
      </c>
      <c r="C1" s="136"/>
      <c r="D1" s="136"/>
      <c r="E1" s="136"/>
    </row>
    <row r="2" spans="1:11">
      <c r="B2" s="93"/>
      <c r="C2" s="81"/>
      <c r="D2" s="81"/>
      <c r="E2" s="81"/>
    </row>
    <row r="4" spans="1:11">
      <c r="A4" s="139" t="s">
        <v>512</v>
      </c>
      <c r="B4" s="140"/>
      <c r="E4" s="92"/>
      <c r="F4" s="6"/>
      <c r="G4" s="88"/>
      <c r="H4" s="6"/>
      <c r="I4" s="88"/>
      <c r="J4" s="6"/>
      <c r="K4" s="88"/>
    </row>
    <row r="5" spans="1:11">
      <c r="A5" s="102"/>
      <c r="B5" s="102"/>
      <c r="E5" s="87" t="s">
        <v>507</v>
      </c>
      <c r="F5" s="84"/>
      <c r="G5" s="88" t="s">
        <v>4</v>
      </c>
      <c r="H5" s="6"/>
      <c r="I5" s="89" t="s">
        <v>5</v>
      </c>
      <c r="J5" s="84"/>
      <c r="K5" s="90" t="s">
        <v>6</v>
      </c>
    </row>
    <row r="6" spans="1:11">
      <c r="B6" s="1" t="s">
        <v>7</v>
      </c>
      <c r="C6" s="1" t="s">
        <v>8</v>
      </c>
      <c r="D6" s="1" t="s">
        <v>9</v>
      </c>
      <c r="E6" s="128" t="s">
        <v>10</v>
      </c>
      <c r="F6" s="96" t="s">
        <v>11</v>
      </c>
      <c r="G6" s="129" t="s">
        <v>12</v>
      </c>
      <c r="H6" s="97" t="s">
        <v>11</v>
      </c>
      <c r="I6" s="129" t="s">
        <v>13</v>
      </c>
      <c r="J6" s="96" t="s">
        <v>11</v>
      </c>
      <c r="K6" s="86"/>
    </row>
    <row r="7" spans="1:11" ht="17.25" customHeight="1">
      <c r="A7" s="53">
        <v>1</v>
      </c>
      <c r="B7" s="59" t="s">
        <v>67</v>
      </c>
      <c r="C7" s="60" t="s">
        <v>68</v>
      </c>
      <c r="D7" s="61" t="s">
        <v>69</v>
      </c>
      <c r="E7" s="78">
        <v>9</v>
      </c>
      <c r="F7" s="41">
        <f t="shared" ref="F7:F12" si="0">ROUND(25.4347*(26.9-E7*2.3)^1.34,0)</f>
        <v>293</v>
      </c>
      <c r="G7" s="51">
        <v>2.2200000000000002</v>
      </c>
      <c r="H7" s="41">
        <f t="shared" ref="H7:H12" si="1">ROUND(0.188807*(100*G7-1.58)^1.37,0)</f>
        <v>306</v>
      </c>
      <c r="I7" s="51">
        <v>22.19</v>
      </c>
      <c r="J7" s="42">
        <f>ROUND(15.9809*(I7-2),0)</f>
        <v>323</v>
      </c>
      <c r="K7" s="41">
        <f t="shared" ref="K7:K12" si="2">ROUND(F7+H7+J7,0)</f>
        <v>922</v>
      </c>
    </row>
    <row r="8" spans="1:11" ht="17.25" customHeight="1">
      <c r="A8" s="53">
        <v>2</v>
      </c>
      <c r="B8" s="59" t="s">
        <v>72</v>
      </c>
      <c r="C8" s="60" t="s">
        <v>73</v>
      </c>
      <c r="D8" s="60" t="s">
        <v>63</v>
      </c>
      <c r="E8" s="79">
        <v>9.1</v>
      </c>
      <c r="F8" s="41">
        <f t="shared" si="0"/>
        <v>279</v>
      </c>
      <c r="G8" s="19">
        <v>2.4</v>
      </c>
      <c r="H8" s="41">
        <f t="shared" si="1"/>
        <v>341</v>
      </c>
      <c r="I8" s="19">
        <v>20.73</v>
      </c>
      <c r="J8" s="42">
        <f>ROUND(15.9809*(I8-2),0)</f>
        <v>299</v>
      </c>
      <c r="K8" s="41">
        <f t="shared" si="2"/>
        <v>919</v>
      </c>
    </row>
    <row r="9" spans="1:11" ht="17.25" customHeight="1">
      <c r="A9" s="53">
        <v>3</v>
      </c>
      <c r="B9" s="65" t="s">
        <v>76</v>
      </c>
      <c r="C9" s="60" t="s">
        <v>77</v>
      </c>
      <c r="D9" s="61" t="s">
        <v>42</v>
      </c>
      <c r="E9" s="79">
        <v>9.3000000000000007</v>
      </c>
      <c r="F9" s="41">
        <f t="shared" si="0"/>
        <v>250</v>
      </c>
      <c r="G9" s="19">
        <v>2.4500000000000002</v>
      </c>
      <c r="H9" s="41">
        <f t="shared" si="1"/>
        <v>351</v>
      </c>
      <c r="I9" s="19">
        <v>20.21</v>
      </c>
      <c r="J9" s="42">
        <f>ROUND(15.9809*(I9-2),0)</f>
        <v>291</v>
      </c>
      <c r="K9" s="41">
        <f t="shared" si="2"/>
        <v>892</v>
      </c>
    </row>
    <row r="10" spans="1:11" ht="17.25" customHeight="1">
      <c r="A10" s="53">
        <v>4</v>
      </c>
      <c r="B10" s="59" t="s">
        <v>476</v>
      </c>
      <c r="C10" s="60" t="s">
        <v>62</v>
      </c>
      <c r="D10" s="60" t="s">
        <v>63</v>
      </c>
      <c r="E10" s="79">
        <v>9.1</v>
      </c>
      <c r="F10" s="41">
        <f t="shared" si="0"/>
        <v>279</v>
      </c>
      <c r="G10" s="19">
        <v>2.64</v>
      </c>
      <c r="H10" s="41">
        <f t="shared" si="1"/>
        <v>389</v>
      </c>
      <c r="I10" s="19">
        <v>14.6</v>
      </c>
      <c r="J10" s="42">
        <f>ROUND(15.9809*(I10-2),0)</f>
        <v>201</v>
      </c>
      <c r="K10" s="41">
        <f t="shared" si="2"/>
        <v>869</v>
      </c>
    </row>
    <row r="11" spans="1:11" ht="17.25" customHeight="1">
      <c r="A11" s="53">
        <v>5</v>
      </c>
      <c r="B11" s="65" t="s">
        <v>70</v>
      </c>
      <c r="C11" s="60" t="s">
        <v>71</v>
      </c>
      <c r="D11" s="60" t="s">
        <v>42</v>
      </c>
      <c r="E11" s="79">
        <v>9.6</v>
      </c>
      <c r="F11" s="41">
        <f t="shared" si="0"/>
        <v>209</v>
      </c>
      <c r="G11" s="19">
        <v>2.5499999999999998</v>
      </c>
      <c r="H11" s="41">
        <f t="shared" si="1"/>
        <v>371</v>
      </c>
      <c r="I11" s="98" t="s">
        <v>511</v>
      </c>
      <c r="J11" s="42">
        <v>0</v>
      </c>
      <c r="K11" s="41">
        <f t="shared" si="2"/>
        <v>580</v>
      </c>
    </row>
    <row r="12" spans="1:11" ht="17.25" customHeight="1">
      <c r="A12" s="53">
        <v>6</v>
      </c>
      <c r="B12" s="59" t="s">
        <v>74</v>
      </c>
      <c r="C12" s="60" t="s">
        <v>75</v>
      </c>
      <c r="D12" s="60" t="s">
        <v>66</v>
      </c>
      <c r="E12" s="79">
        <v>10.6</v>
      </c>
      <c r="F12" s="41">
        <f t="shared" si="0"/>
        <v>88</v>
      </c>
      <c r="G12" s="19">
        <v>1.35</v>
      </c>
      <c r="H12" s="41">
        <f t="shared" si="1"/>
        <v>154</v>
      </c>
      <c r="I12" s="19">
        <v>10.4</v>
      </c>
      <c r="J12" s="42">
        <f>ROUND(15.9809*(I12-2),0)</f>
        <v>134</v>
      </c>
      <c r="K12" s="41">
        <f t="shared" si="2"/>
        <v>376</v>
      </c>
    </row>
    <row r="13" spans="1:11">
      <c r="B13" s="59" t="s">
        <v>64</v>
      </c>
      <c r="C13" s="60" t="s">
        <v>65</v>
      </c>
      <c r="D13" s="60" t="s">
        <v>66</v>
      </c>
      <c r="E13" s="79" t="s">
        <v>475</v>
      </c>
      <c r="F13" s="41"/>
      <c r="G13" s="19" t="s">
        <v>475</v>
      </c>
      <c r="H13" s="41"/>
      <c r="I13" s="19" t="s">
        <v>475</v>
      </c>
      <c r="J13" s="42"/>
      <c r="K13" s="58" t="s">
        <v>485</v>
      </c>
    </row>
  </sheetData>
  <protectedRanges>
    <protectedRange sqref="C10" name="範囲5_3_1_3_1"/>
  </protectedRanges>
  <autoFilter ref="B6:K6"/>
  <mergeCells count="2">
    <mergeCell ref="B1:E1"/>
    <mergeCell ref="A4:B4"/>
  </mergeCells>
  <phoneticPr fontId="8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0"/>
  </dataValidations>
  <pageMargins left="0.78749999999999998" right="0.78749999999999998" top="0.39374999999999999" bottom="0.39374999999999999" header="0.51180555555555562" footer="0.51180555555555562"/>
  <pageSetup paperSize="9" firstPageNumber="0" fitToHeight="0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2"/>
  <sheetViews>
    <sheetView zoomScaleNormal="100" workbookViewId="0">
      <selection activeCell="B1" sqref="B1:E1"/>
    </sheetView>
  </sheetViews>
  <sheetFormatPr defaultRowHeight="17.25"/>
  <cols>
    <col min="1" max="1" width="5" style="1" customWidth="1"/>
    <col min="2" max="2" width="7.5" style="1" customWidth="1"/>
    <col min="3" max="3" width="15.625" style="1" customWidth="1"/>
    <col min="4" max="4" width="25" style="1" customWidth="1"/>
    <col min="5" max="5" width="10" style="25" customWidth="1"/>
    <col min="6" max="6" width="10" style="21" customWidth="1"/>
    <col min="7" max="7" width="10" style="23" customWidth="1"/>
    <col min="8" max="8" width="10" style="21" customWidth="1"/>
    <col min="9" max="9" width="10" style="23" customWidth="1"/>
    <col min="10" max="11" width="10" style="21" customWidth="1"/>
    <col min="12" max="16384" width="9" style="1"/>
  </cols>
  <sheetData>
    <row r="1" spans="1:11">
      <c r="B1" s="135" t="s">
        <v>509</v>
      </c>
      <c r="C1" s="136"/>
      <c r="D1" s="136"/>
      <c r="E1" s="136"/>
    </row>
    <row r="4" spans="1:11">
      <c r="A4" s="139" t="s">
        <v>513</v>
      </c>
      <c r="B4" s="140"/>
      <c r="E4" s="92"/>
      <c r="F4" s="6"/>
      <c r="G4" s="88"/>
      <c r="H4" s="6"/>
      <c r="I4" s="88"/>
      <c r="J4" s="6"/>
      <c r="K4" s="88"/>
    </row>
    <row r="5" spans="1:11">
      <c r="A5" s="102"/>
      <c r="B5" s="102"/>
      <c r="E5" s="87" t="s">
        <v>507</v>
      </c>
      <c r="F5" s="84"/>
      <c r="G5" s="88" t="s">
        <v>4</v>
      </c>
      <c r="H5" s="6"/>
      <c r="I5" s="89" t="s">
        <v>5</v>
      </c>
      <c r="J5" s="84"/>
      <c r="K5" s="90" t="s">
        <v>6</v>
      </c>
    </row>
    <row r="6" spans="1:11">
      <c r="B6" s="1" t="s">
        <v>7</v>
      </c>
      <c r="C6" s="1" t="s">
        <v>8</v>
      </c>
      <c r="D6" s="1" t="s">
        <v>9</v>
      </c>
      <c r="E6" s="128" t="s">
        <v>10</v>
      </c>
      <c r="F6" s="96" t="s">
        <v>11</v>
      </c>
      <c r="G6" s="129" t="s">
        <v>12</v>
      </c>
      <c r="H6" s="97" t="s">
        <v>11</v>
      </c>
      <c r="I6" s="129" t="s">
        <v>13</v>
      </c>
      <c r="J6" s="96" t="s">
        <v>11</v>
      </c>
      <c r="K6" s="86"/>
    </row>
    <row r="7" spans="1:11" ht="17.25" customHeight="1">
      <c r="A7" s="50">
        <v>1</v>
      </c>
      <c r="B7" s="59" t="s">
        <v>112</v>
      </c>
      <c r="C7" s="60" t="s">
        <v>113</v>
      </c>
      <c r="D7" s="61" t="s">
        <v>114</v>
      </c>
      <c r="E7" s="79">
        <v>8</v>
      </c>
      <c r="F7" s="15">
        <f t="shared" ref="F7:F23" si="0">ROUND(25.4347*(25.5-E7*2.1)^1.34,0)</f>
        <v>462</v>
      </c>
      <c r="G7" s="19">
        <v>3.64</v>
      </c>
      <c r="H7" s="15">
        <f t="shared" ref="H7:H24" si="1">ROUND(0.14354*(100*G7-1.77)^1.385,0)</f>
        <v>503</v>
      </c>
      <c r="I7" s="19">
        <v>40.15</v>
      </c>
      <c r="J7" s="15">
        <f t="shared" ref="J7:J24" si="2">ROUND(10.14*(I7-3)^1.02,0)</f>
        <v>405</v>
      </c>
      <c r="K7" s="15">
        <f t="shared" ref="K7:K23" si="3">ROUND(F7+H7+J7,0)</f>
        <v>1370</v>
      </c>
    </row>
    <row r="8" spans="1:11" ht="17.25" customHeight="1">
      <c r="A8" s="50">
        <v>2</v>
      </c>
      <c r="B8" s="59" t="s">
        <v>105</v>
      </c>
      <c r="C8" s="60" t="s">
        <v>106</v>
      </c>
      <c r="D8" s="61" t="s">
        <v>83</v>
      </c>
      <c r="E8" s="79">
        <v>8.1999999999999993</v>
      </c>
      <c r="F8" s="15">
        <f t="shared" si="0"/>
        <v>432</v>
      </c>
      <c r="G8" s="19">
        <v>3.25</v>
      </c>
      <c r="H8" s="15">
        <f t="shared" si="1"/>
        <v>429</v>
      </c>
      <c r="I8" s="19">
        <v>34.659999999999997</v>
      </c>
      <c r="J8" s="15">
        <f t="shared" si="2"/>
        <v>344</v>
      </c>
      <c r="K8" s="15">
        <f t="shared" si="3"/>
        <v>1205</v>
      </c>
    </row>
    <row r="9" spans="1:11" ht="17.25" customHeight="1">
      <c r="A9" s="50">
        <v>3</v>
      </c>
      <c r="B9" s="59" t="s">
        <v>95</v>
      </c>
      <c r="C9" s="61" t="s">
        <v>96</v>
      </c>
      <c r="D9" s="61" t="s">
        <v>97</v>
      </c>
      <c r="E9" s="79">
        <v>8.1</v>
      </c>
      <c r="F9" s="15">
        <f t="shared" si="0"/>
        <v>447</v>
      </c>
      <c r="G9" s="19">
        <v>2.84</v>
      </c>
      <c r="H9" s="15">
        <f t="shared" si="1"/>
        <v>356</v>
      </c>
      <c r="I9" s="19">
        <v>36.29</v>
      </c>
      <c r="J9" s="15">
        <f t="shared" si="2"/>
        <v>362</v>
      </c>
      <c r="K9" s="15">
        <f t="shared" si="3"/>
        <v>1165</v>
      </c>
    </row>
    <row r="10" spans="1:11" ht="17.25" customHeight="1">
      <c r="A10" s="50">
        <v>4</v>
      </c>
      <c r="B10" s="59" t="s">
        <v>101</v>
      </c>
      <c r="C10" s="60" t="s">
        <v>102</v>
      </c>
      <c r="D10" s="61" t="s">
        <v>83</v>
      </c>
      <c r="E10" s="79">
        <v>8.6</v>
      </c>
      <c r="F10" s="15">
        <f t="shared" si="0"/>
        <v>374</v>
      </c>
      <c r="G10" s="19">
        <v>2.82</v>
      </c>
      <c r="H10" s="15">
        <f t="shared" si="1"/>
        <v>352</v>
      </c>
      <c r="I10" s="19">
        <v>27.64</v>
      </c>
      <c r="J10" s="15">
        <f t="shared" si="2"/>
        <v>266</v>
      </c>
      <c r="K10" s="15">
        <f t="shared" si="3"/>
        <v>992</v>
      </c>
    </row>
    <row r="11" spans="1:11" ht="17.25" customHeight="1">
      <c r="A11" s="50">
        <v>5</v>
      </c>
      <c r="B11" s="59" t="s">
        <v>123</v>
      </c>
      <c r="C11" s="60" t="s">
        <v>124</v>
      </c>
      <c r="D11" s="61" t="s">
        <v>97</v>
      </c>
      <c r="E11" s="79">
        <v>8.6</v>
      </c>
      <c r="F11" s="15">
        <f t="shared" si="0"/>
        <v>374</v>
      </c>
      <c r="G11" s="19">
        <v>3.06</v>
      </c>
      <c r="H11" s="15">
        <f t="shared" si="1"/>
        <v>395</v>
      </c>
      <c r="I11" s="19">
        <v>22.97</v>
      </c>
      <c r="J11" s="15">
        <f t="shared" si="2"/>
        <v>215</v>
      </c>
      <c r="K11" s="15">
        <f t="shared" si="3"/>
        <v>984</v>
      </c>
    </row>
    <row r="12" spans="1:11" ht="17.25" customHeight="1">
      <c r="A12" s="50">
        <v>6</v>
      </c>
      <c r="B12" s="59" t="s">
        <v>98</v>
      </c>
      <c r="C12" s="60" t="s">
        <v>99</v>
      </c>
      <c r="D12" s="61" t="s">
        <v>100</v>
      </c>
      <c r="E12" s="79">
        <v>8.5</v>
      </c>
      <c r="F12" s="15">
        <f t="shared" si="0"/>
        <v>389</v>
      </c>
      <c r="G12" s="19">
        <v>2.85</v>
      </c>
      <c r="H12" s="15">
        <f t="shared" si="1"/>
        <v>357</v>
      </c>
      <c r="I12" s="19">
        <v>23.54</v>
      </c>
      <c r="J12" s="15">
        <f t="shared" si="2"/>
        <v>221</v>
      </c>
      <c r="K12" s="15">
        <f t="shared" si="3"/>
        <v>967</v>
      </c>
    </row>
    <row r="13" spans="1:11" ht="17.25" customHeight="1">
      <c r="A13" s="50">
        <v>7</v>
      </c>
      <c r="B13" s="59" t="s">
        <v>125</v>
      </c>
      <c r="C13" s="61" t="s">
        <v>126</v>
      </c>
      <c r="D13" s="61" t="s">
        <v>91</v>
      </c>
      <c r="E13" s="79">
        <v>8.9</v>
      </c>
      <c r="F13" s="15">
        <f t="shared" si="0"/>
        <v>333</v>
      </c>
      <c r="G13" s="19">
        <v>3.03</v>
      </c>
      <c r="H13" s="15">
        <f t="shared" si="1"/>
        <v>389</v>
      </c>
      <c r="I13" s="19">
        <v>21.53</v>
      </c>
      <c r="J13" s="15">
        <f t="shared" si="2"/>
        <v>199</v>
      </c>
      <c r="K13" s="15">
        <f t="shared" si="3"/>
        <v>921</v>
      </c>
    </row>
    <row r="14" spans="1:11" ht="17.25" customHeight="1">
      <c r="A14" s="50">
        <v>8</v>
      </c>
      <c r="B14" s="59" t="s">
        <v>120</v>
      </c>
      <c r="C14" s="60" t="s">
        <v>121</v>
      </c>
      <c r="D14" s="61" t="s">
        <v>122</v>
      </c>
      <c r="E14" s="79">
        <v>9.4</v>
      </c>
      <c r="F14" s="15">
        <f t="shared" si="0"/>
        <v>266</v>
      </c>
      <c r="G14" s="19">
        <v>2.58</v>
      </c>
      <c r="H14" s="15">
        <f t="shared" si="1"/>
        <v>311</v>
      </c>
      <c r="I14" s="19">
        <v>34.08</v>
      </c>
      <c r="J14" s="15">
        <f t="shared" si="2"/>
        <v>338</v>
      </c>
      <c r="K14" s="15">
        <f t="shared" si="3"/>
        <v>915</v>
      </c>
    </row>
    <row r="15" spans="1:11" ht="17.25" customHeight="1">
      <c r="A15" s="50">
        <v>9</v>
      </c>
      <c r="B15" s="59" t="s">
        <v>107</v>
      </c>
      <c r="C15" s="61" t="s">
        <v>108</v>
      </c>
      <c r="D15" s="61" t="s">
        <v>109</v>
      </c>
      <c r="E15" s="79">
        <v>8.8000000000000007</v>
      </c>
      <c r="F15" s="15">
        <f t="shared" si="0"/>
        <v>346</v>
      </c>
      <c r="G15" s="19">
        <v>2.88</v>
      </c>
      <c r="H15" s="15">
        <f t="shared" si="1"/>
        <v>363</v>
      </c>
      <c r="I15" s="19">
        <v>21.99</v>
      </c>
      <c r="J15" s="15">
        <f t="shared" si="2"/>
        <v>204</v>
      </c>
      <c r="K15" s="15">
        <f t="shared" si="3"/>
        <v>913</v>
      </c>
    </row>
    <row r="16" spans="1:11" ht="17.25" customHeight="1">
      <c r="A16" s="50">
        <v>10</v>
      </c>
      <c r="B16" s="59" t="s">
        <v>115</v>
      </c>
      <c r="C16" s="60" t="s">
        <v>116</v>
      </c>
      <c r="D16" s="61" t="s">
        <v>86</v>
      </c>
      <c r="E16" s="79">
        <v>9.6</v>
      </c>
      <c r="F16" s="15">
        <f t="shared" si="0"/>
        <v>240</v>
      </c>
      <c r="G16" s="19">
        <v>2.78</v>
      </c>
      <c r="H16" s="15">
        <f t="shared" si="1"/>
        <v>345</v>
      </c>
      <c r="I16" s="19">
        <v>28.11</v>
      </c>
      <c r="J16" s="15">
        <f t="shared" si="2"/>
        <v>272</v>
      </c>
      <c r="K16" s="15">
        <f t="shared" si="3"/>
        <v>857</v>
      </c>
    </row>
    <row r="17" spans="1:11" ht="17.25" customHeight="1">
      <c r="A17" s="50">
        <v>11</v>
      </c>
      <c r="B17" s="59" t="s">
        <v>127</v>
      </c>
      <c r="C17" s="60" t="s">
        <v>128</v>
      </c>
      <c r="D17" s="61" t="s">
        <v>109</v>
      </c>
      <c r="E17" s="79">
        <v>8.9</v>
      </c>
      <c r="F17" s="15">
        <f t="shared" si="0"/>
        <v>333</v>
      </c>
      <c r="G17" s="19">
        <v>2.97</v>
      </c>
      <c r="H17" s="15">
        <f t="shared" si="1"/>
        <v>379</v>
      </c>
      <c r="I17" s="19">
        <v>15.56</v>
      </c>
      <c r="J17" s="15">
        <f t="shared" si="2"/>
        <v>134</v>
      </c>
      <c r="K17" s="15">
        <f t="shared" si="3"/>
        <v>846</v>
      </c>
    </row>
    <row r="18" spans="1:11" ht="17.25" customHeight="1">
      <c r="A18" s="50">
        <v>12</v>
      </c>
      <c r="B18" s="59" t="s">
        <v>84</v>
      </c>
      <c r="C18" s="61" t="s">
        <v>85</v>
      </c>
      <c r="D18" s="61" t="s">
        <v>86</v>
      </c>
      <c r="E18" s="79">
        <v>9.3000000000000007</v>
      </c>
      <c r="F18" s="15">
        <f t="shared" si="0"/>
        <v>279</v>
      </c>
      <c r="G18" s="19">
        <v>2.77</v>
      </c>
      <c r="H18" s="15">
        <f t="shared" si="1"/>
        <v>344</v>
      </c>
      <c r="I18" s="19">
        <v>21.4</v>
      </c>
      <c r="J18" s="15">
        <f t="shared" si="2"/>
        <v>198</v>
      </c>
      <c r="K18" s="15">
        <f t="shared" si="3"/>
        <v>821</v>
      </c>
    </row>
    <row r="19" spans="1:11" ht="17.25" customHeight="1">
      <c r="A19" s="50">
        <v>13</v>
      </c>
      <c r="B19" s="59" t="s">
        <v>117</v>
      </c>
      <c r="C19" s="60" t="s">
        <v>118</v>
      </c>
      <c r="D19" s="61" t="s">
        <v>119</v>
      </c>
      <c r="E19" s="79">
        <v>9.3000000000000007</v>
      </c>
      <c r="F19" s="15">
        <f t="shared" si="0"/>
        <v>279</v>
      </c>
      <c r="G19" s="19">
        <v>2.6</v>
      </c>
      <c r="H19" s="15">
        <f t="shared" si="1"/>
        <v>314</v>
      </c>
      <c r="I19" s="19">
        <v>23</v>
      </c>
      <c r="J19" s="15">
        <f t="shared" si="2"/>
        <v>215</v>
      </c>
      <c r="K19" s="15">
        <f t="shared" si="3"/>
        <v>808</v>
      </c>
    </row>
    <row r="20" spans="1:11" ht="17.25" customHeight="1">
      <c r="A20" s="50">
        <v>14</v>
      </c>
      <c r="B20" s="59" t="s">
        <v>87</v>
      </c>
      <c r="C20" s="60" t="s">
        <v>88</v>
      </c>
      <c r="D20" s="61" t="s">
        <v>83</v>
      </c>
      <c r="E20" s="79">
        <v>8.8000000000000007</v>
      </c>
      <c r="F20" s="15">
        <f t="shared" si="0"/>
        <v>346</v>
      </c>
      <c r="G20" s="19">
        <v>2.4</v>
      </c>
      <c r="H20" s="15">
        <f t="shared" si="1"/>
        <v>281</v>
      </c>
      <c r="I20" s="19">
        <v>10.199999999999999</v>
      </c>
      <c r="J20" s="15">
        <f t="shared" si="2"/>
        <v>76</v>
      </c>
      <c r="K20" s="15">
        <f t="shared" si="3"/>
        <v>703</v>
      </c>
    </row>
    <row r="21" spans="1:11" ht="17.25" customHeight="1">
      <c r="A21" s="50">
        <v>15</v>
      </c>
      <c r="B21" s="59" t="s">
        <v>81</v>
      </c>
      <c r="C21" s="60" t="s">
        <v>82</v>
      </c>
      <c r="D21" s="61" t="s">
        <v>83</v>
      </c>
      <c r="E21" s="79">
        <v>10.199999999999999</v>
      </c>
      <c r="F21" s="15">
        <f t="shared" si="0"/>
        <v>167</v>
      </c>
      <c r="G21" s="19">
        <v>2.42</v>
      </c>
      <c r="H21" s="15">
        <f t="shared" si="1"/>
        <v>285</v>
      </c>
      <c r="I21" s="19">
        <v>24.32</v>
      </c>
      <c r="J21" s="15">
        <f t="shared" si="2"/>
        <v>230</v>
      </c>
      <c r="K21" s="15">
        <f t="shared" si="3"/>
        <v>682</v>
      </c>
    </row>
    <row r="22" spans="1:11" ht="17.25" customHeight="1">
      <c r="A22" s="50">
        <v>16</v>
      </c>
      <c r="B22" s="59" t="s">
        <v>78</v>
      </c>
      <c r="C22" s="60" t="s">
        <v>79</v>
      </c>
      <c r="D22" s="61" t="s">
        <v>80</v>
      </c>
      <c r="E22" s="79">
        <v>9.6999999999999993</v>
      </c>
      <c r="F22" s="15">
        <f t="shared" si="0"/>
        <v>228</v>
      </c>
      <c r="G22" s="19">
        <v>2.36</v>
      </c>
      <c r="H22" s="15">
        <f t="shared" si="1"/>
        <v>275</v>
      </c>
      <c r="I22" s="19">
        <v>14.6</v>
      </c>
      <c r="J22" s="15">
        <f t="shared" si="2"/>
        <v>124</v>
      </c>
      <c r="K22" s="15">
        <f t="shared" si="3"/>
        <v>627</v>
      </c>
    </row>
    <row r="23" spans="1:11" ht="17.25" customHeight="1">
      <c r="A23" s="50">
        <v>17</v>
      </c>
      <c r="B23" s="59" t="s">
        <v>110</v>
      </c>
      <c r="C23" s="61" t="s">
        <v>111</v>
      </c>
      <c r="D23" s="61" t="s">
        <v>97</v>
      </c>
      <c r="E23" s="79">
        <v>9.8000000000000007</v>
      </c>
      <c r="F23" s="15">
        <f t="shared" si="0"/>
        <v>215</v>
      </c>
      <c r="G23" s="19">
        <v>2.33</v>
      </c>
      <c r="H23" s="15">
        <f t="shared" si="1"/>
        <v>270</v>
      </c>
      <c r="I23" s="19">
        <v>14.03</v>
      </c>
      <c r="J23" s="15">
        <f t="shared" si="2"/>
        <v>117</v>
      </c>
      <c r="K23" s="15">
        <f t="shared" si="3"/>
        <v>602</v>
      </c>
    </row>
    <row r="24" spans="1:11" ht="17.25" customHeight="1">
      <c r="A24" s="50"/>
      <c r="B24" s="59" t="s">
        <v>545</v>
      </c>
      <c r="C24" s="61" t="s">
        <v>546</v>
      </c>
      <c r="D24" s="61" t="s">
        <v>86</v>
      </c>
      <c r="E24" s="79" t="s">
        <v>547</v>
      </c>
      <c r="F24" s="15"/>
      <c r="G24" s="19">
        <v>3</v>
      </c>
      <c r="H24" s="15">
        <f t="shared" si="1"/>
        <v>384</v>
      </c>
      <c r="I24" s="19">
        <v>32.51</v>
      </c>
      <c r="J24" s="15">
        <f t="shared" si="2"/>
        <v>320</v>
      </c>
      <c r="K24" s="76" t="s">
        <v>548</v>
      </c>
    </row>
    <row r="25" spans="1:11" ht="17.25" customHeight="1">
      <c r="A25" s="50"/>
      <c r="B25" s="59" t="s">
        <v>89</v>
      </c>
      <c r="C25" s="61" t="s">
        <v>90</v>
      </c>
      <c r="D25" s="61" t="s">
        <v>91</v>
      </c>
      <c r="E25" s="14" t="s">
        <v>478</v>
      </c>
      <c r="F25" s="15"/>
      <c r="G25" s="19" t="s">
        <v>478</v>
      </c>
      <c r="H25" s="15"/>
      <c r="I25" s="19" t="s">
        <v>478</v>
      </c>
      <c r="J25" s="15"/>
      <c r="K25" s="76" t="s">
        <v>480</v>
      </c>
    </row>
    <row r="26" spans="1:11" ht="17.25" customHeight="1">
      <c r="A26" s="50"/>
      <c r="B26" s="59" t="s">
        <v>92</v>
      </c>
      <c r="C26" s="60" t="s">
        <v>93</v>
      </c>
      <c r="D26" s="61" t="s">
        <v>94</v>
      </c>
      <c r="E26" s="14" t="s">
        <v>478</v>
      </c>
      <c r="F26" s="15"/>
      <c r="G26" s="19" t="s">
        <v>478</v>
      </c>
      <c r="H26" s="15"/>
      <c r="I26" s="19" t="s">
        <v>478</v>
      </c>
      <c r="J26" s="15"/>
      <c r="K26" s="76" t="s">
        <v>473</v>
      </c>
    </row>
    <row r="27" spans="1:11" ht="17.25" customHeight="1">
      <c r="A27" s="50"/>
      <c r="B27" s="59" t="s">
        <v>103</v>
      </c>
      <c r="C27" s="61" t="s">
        <v>104</v>
      </c>
      <c r="D27" s="61" t="s">
        <v>86</v>
      </c>
      <c r="E27" s="14" t="s">
        <v>478</v>
      </c>
      <c r="F27" s="15"/>
      <c r="G27" s="19" t="s">
        <v>478</v>
      </c>
      <c r="H27" s="15"/>
      <c r="I27" s="19" t="s">
        <v>478</v>
      </c>
      <c r="J27" s="15"/>
      <c r="K27" s="76" t="s">
        <v>480</v>
      </c>
    </row>
    <row r="28" spans="1:11">
      <c r="A28" s="43"/>
      <c r="C28" s="5"/>
      <c r="D28" s="5"/>
    </row>
    <row r="29" spans="1:11">
      <c r="A29" s="43"/>
      <c r="C29" s="5"/>
      <c r="D29" s="5"/>
    </row>
    <row r="30" spans="1:11">
      <c r="A30" s="43"/>
      <c r="C30" s="5"/>
      <c r="D30" s="5"/>
    </row>
    <row r="31" spans="1:11">
      <c r="A31" s="43"/>
      <c r="C31" s="5"/>
      <c r="D31" s="5"/>
    </row>
    <row r="32" spans="1:11">
      <c r="A32" s="43"/>
      <c r="C32" s="5"/>
      <c r="D32" s="5"/>
    </row>
  </sheetData>
  <protectedRanges>
    <protectedRange sqref="C27 C21" name="範囲5_6_1"/>
    <protectedRange sqref="C11" name="範囲5_1_2_1_1"/>
    <protectedRange sqref="C16" name="範囲5_1_1_1_1"/>
    <protectedRange sqref="C17" name="範囲5_2_5_1"/>
  </protectedRanges>
  <autoFilter ref="B6:K6"/>
  <mergeCells count="2">
    <mergeCell ref="B1:E1"/>
    <mergeCell ref="A4:B4"/>
  </mergeCells>
  <phoneticPr fontId="8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27 C10:C11 C16:C18 C21"/>
  </dataValidations>
  <pageMargins left="0.78749999999999998" right="0.78749999999999998" top="0.39374999999999999" bottom="0.39374999999999999" header="0.51180555555555562" footer="0.51180555555555562"/>
  <pageSetup paperSize="9" scale="99" firstPageNumber="0" fitToHeight="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zoomScaleNormal="100" workbookViewId="0">
      <selection activeCell="B1" sqref="B1:E1"/>
    </sheetView>
  </sheetViews>
  <sheetFormatPr defaultRowHeight="17.25"/>
  <cols>
    <col min="1" max="1" width="5" style="1" customWidth="1"/>
    <col min="2" max="2" width="7.5" style="1" customWidth="1"/>
    <col min="3" max="3" width="15.625" style="1" customWidth="1"/>
    <col min="4" max="4" width="25" style="1" customWidth="1"/>
    <col min="5" max="5" width="10" style="25" customWidth="1"/>
    <col min="6" max="6" width="10" style="21" customWidth="1"/>
    <col min="7" max="7" width="10" style="23" customWidth="1"/>
    <col min="8" max="8" width="10" style="21" customWidth="1"/>
    <col min="9" max="9" width="10" style="23" customWidth="1"/>
    <col min="10" max="11" width="10" style="21" customWidth="1"/>
    <col min="12" max="16384" width="9" style="1"/>
  </cols>
  <sheetData>
    <row r="1" spans="1:11">
      <c r="B1" s="135" t="s">
        <v>509</v>
      </c>
      <c r="C1" s="136"/>
      <c r="D1" s="136"/>
      <c r="E1" s="136"/>
    </row>
    <row r="4" spans="1:11">
      <c r="A4" s="139" t="s">
        <v>514</v>
      </c>
      <c r="B4" s="140"/>
      <c r="E4" s="92"/>
      <c r="F4" s="6"/>
      <c r="G4" s="88"/>
      <c r="H4" s="6"/>
      <c r="I4" s="88"/>
      <c r="J4" s="6"/>
      <c r="K4" s="88"/>
    </row>
    <row r="5" spans="1:11">
      <c r="A5" s="102"/>
      <c r="B5" s="102"/>
      <c r="E5" s="87" t="s">
        <v>507</v>
      </c>
      <c r="F5" s="84"/>
      <c r="G5" s="88" t="s">
        <v>4</v>
      </c>
      <c r="H5" s="6"/>
      <c r="I5" s="89" t="s">
        <v>5</v>
      </c>
      <c r="J5" s="84"/>
      <c r="K5" s="90" t="s">
        <v>6</v>
      </c>
    </row>
    <row r="6" spans="1:11">
      <c r="B6" s="1" t="s">
        <v>7</v>
      </c>
      <c r="C6" s="1" t="s">
        <v>8</v>
      </c>
      <c r="D6" s="1" t="s">
        <v>9</v>
      </c>
      <c r="E6" s="128" t="s">
        <v>10</v>
      </c>
      <c r="F6" s="96" t="s">
        <v>11</v>
      </c>
      <c r="G6" s="129" t="s">
        <v>12</v>
      </c>
      <c r="H6" s="97" t="s">
        <v>11</v>
      </c>
      <c r="I6" s="129" t="s">
        <v>13</v>
      </c>
      <c r="J6" s="96" t="s">
        <v>11</v>
      </c>
      <c r="K6" s="86"/>
    </row>
    <row r="7" spans="1:11" ht="17.25" customHeight="1">
      <c r="A7" s="53">
        <v>1</v>
      </c>
      <c r="B7" s="59" t="s">
        <v>149</v>
      </c>
      <c r="C7" s="60" t="s">
        <v>150</v>
      </c>
      <c r="D7" s="60" t="s">
        <v>119</v>
      </c>
      <c r="E7" s="79">
        <v>8.1999999999999993</v>
      </c>
      <c r="F7" s="15">
        <f t="shared" ref="F7:F21" si="0">ROUND(25.4347*(26.9-E7*2.3)^1.34,0)</f>
        <v>415</v>
      </c>
      <c r="G7" s="19">
        <v>3.16</v>
      </c>
      <c r="H7" s="15">
        <f t="shared" ref="H7:H23" si="1">ROUND(0.188807*(100*G7-1.58)^1.37,0)</f>
        <v>498</v>
      </c>
      <c r="I7" s="19">
        <v>29.01</v>
      </c>
      <c r="J7" s="15">
        <f t="shared" ref="J7:J23" si="2">ROUND(15.9809*(I7-2),0)</f>
        <v>432</v>
      </c>
      <c r="K7" s="15">
        <f t="shared" ref="K7:K21" si="3">ROUND(F7+H7+J7,0)</f>
        <v>1345</v>
      </c>
    </row>
    <row r="8" spans="1:11">
      <c r="A8" s="53">
        <v>2</v>
      </c>
      <c r="B8" s="59" t="s">
        <v>131</v>
      </c>
      <c r="C8" s="60" t="s">
        <v>132</v>
      </c>
      <c r="D8" s="61" t="s">
        <v>91</v>
      </c>
      <c r="E8" s="79">
        <v>8.6999999999999993</v>
      </c>
      <c r="F8" s="15">
        <f t="shared" si="0"/>
        <v>338</v>
      </c>
      <c r="G8" s="19">
        <v>3.39</v>
      </c>
      <c r="H8" s="15">
        <f t="shared" si="1"/>
        <v>549</v>
      </c>
      <c r="I8" s="19">
        <v>25.78</v>
      </c>
      <c r="J8" s="15">
        <f t="shared" si="2"/>
        <v>380</v>
      </c>
      <c r="K8" s="15">
        <f t="shared" si="3"/>
        <v>1267</v>
      </c>
    </row>
    <row r="9" spans="1:11">
      <c r="A9" s="53">
        <v>3</v>
      </c>
      <c r="B9" s="59" t="s">
        <v>164</v>
      </c>
      <c r="C9" s="60" t="s">
        <v>165</v>
      </c>
      <c r="D9" s="61" t="s">
        <v>83</v>
      </c>
      <c r="E9" s="79">
        <v>8.6</v>
      </c>
      <c r="F9" s="15">
        <f t="shared" si="0"/>
        <v>353</v>
      </c>
      <c r="G9" s="19">
        <v>2.93</v>
      </c>
      <c r="H9" s="15">
        <f t="shared" si="1"/>
        <v>449</v>
      </c>
      <c r="I9" s="19">
        <v>27.84</v>
      </c>
      <c r="J9" s="15">
        <f t="shared" si="2"/>
        <v>413</v>
      </c>
      <c r="K9" s="15">
        <f t="shared" si="3"/>
        <v>1215</v>
      </c>
    </row>
    <row r="10" spans="1:11">
      <c r="A10" s="53">
        <v>4</v>
      </c>
      <c r="B10" s="59" t="s">
        <v>170</v>
      </c>
      <c r="C10" s="60" t="s">
        <v>171</v>
      </c>
      <c r="D10" s="60" t="s">
        <v>172</v>
      </c>
      <c r="E10" s="79">
        <v>8.6999999999999993</v>
      </c>
      <c r="F10" s="15">
        <f t="shared" si="0"/>
        <v>338</v>
      </c>
      <c r="G10" s="19">
        <v>2.78</v>
      </c>
      <c r="H10" s="15">
        <f t="shared" si="1"/>
        <v>418</v>
      </c>
      <c r="I10" s="19">
        <v>29.92</v>
      </c>
      <c r="J10" s="15">
        <f t="shared" si="2"/>
        <v>446</v>
      </c>
      <c r="K10" s="15">
        <f t="shared" si="3"/>
        <v>1202</v>
      </c>
    </row>
    <row r="11" spans="1:11">
      <c r="A11" s="53">
        <v>5</v>
      </c>
      <c r="B11" s="59" t="s">
        <v>161</v>
      </c>
      <c r="C11" s="60" t="s">
        <v>162</v>
      </c>
      <c r="D11" s="60" t="s">
        <v>163</v>
      </c>
      <c r="E11" s="79">
        <v>8.3000000000000007</v>
      </c>
      <c r="F11" s="15">
        <f t="shared" si="0"/>
        <v>400</v>
      </c>
      <c r="G11" s="19">
        <v>2.83</v>
      </c>
      <c r="H11" s="15">
        <f t="shared" si="1"/>
        <v>428</v>
      </c>
      <c r="I11" s="19">
        <v>23.8</v>
      </c>
      <c r="J11" s="15">
        <f t="shared" si="2"/>
        <v>348</v>
      </c>
      <c r="K11" s="15">
        <f t="shared" si="3"/>
        <v>1176</v>
      </c>
    </row>
    <row r="12" spans="1:11">
      <c r="A12" s="53">
        <v>6</v>
      </c>
      <c r="B12" s="59" t="s">
        <v>157</v>
      </c>
      <c r="C12" s="60" t="s">
        <v>158</v>
      </c>
      <c r="D12" s="60" t="s">
        <v>83</v>
      </c>
      <c r="E12" s="79">
        <v>8.8000000000000007</v>
      </c>
      <c r="F12" s="15">
        <f t="shared" si="0"/>
        <v>323</v>
      </c>
      <c r="G12" s="19">
        <v>3.09</v>
      </c>
      <c r="H12" s="15">
        <f t="shared" si="1"/>
        <v>483</v>
      </c>
      <c r="I12" s="19">
        <v>22.02</v>
      </c>
      <c r="J12" s="15">
        <f t="shared" si="2"/>
        <v>320</v>
      </c>
      <c r="K12" s="15">
        <f t="shared" si="3"/>
        <v>1126</v>
      </c>
    </row>
    <row r="13" spans="1:11">
      <c r="A13" s="53">
        <v>7</v>
      </c>
      <c r="B13" s="59" t="s">
        <v>135</v>
      </c>
      <c r="C13" s="60" t="s">
        <v>136</v>
      </c>
      <c r="D13" s="60" t="s">
        <v>86</v>
      </c>
      <c r="E13" s="79">
        <v>8.6999999999999993</v>
      </c>
      <c r="F13" s="15">
        <f t="shared" si="0"/>
        <v>338</v>
      </c>
      <c r="G13" s="19">
        <v>3.13</v>
      </c>
      <c r="H13" s="15">
        <f t="shared" si="1"/>
        <v>492</v>
      </c>
      <c r="I13" s="19">
        <v>20.02</v>
      </c>
      <c r="J13" s="15">
        <f t="shared" si="2"/>
        <v>288</v>
      </c>
      <c r="K13" s="15">
        <f t="shared" si="3"/>
        <v>1118</v>
      </c>
    </row>
    <row r="14" spans="1:11">
      <c r="A14" s="53">
        <v>8</v>
      </c>
      <c r="B14" s="59" t="s">
        <v>146</v>
      </c>
      <c r="C14" s="60" t="s">
        <v>147</v>
      </c>
      <c r="D14" s="60" t="s">
        <v>148</v>
      </c>
      <c r="E14" s="79">
        <v>8.9</v>
      </c>
      <c r="F14" s="15">
        <f t="shared" si="0"/>
        <v>308</v>
      </c>
      <c r="G14" s="19">
        <v>2.8</v>
      </c>
      <c r="H14" s="15">
        <f t="shared" si="1"/>
        <v>422</v>
      </c>
      <c r="I14" s="19">
        <v>20.3</v>
      </c>
      <c r="J14" s="15">
        <f t="shared" si="2"/>
        <v>292</v>
      </c>
      <c r="K14" s="15">
        <f t="shared" si="3"/>
        <v>1022</v>
      </c>
    </row>
    <row r="15" spans="1:11">
      <c r="A15" s="53">
        <v>9</v>
      </c>
      <c r="B15" s="59" t="s">
        <v>153</v>
      </c>
      <c r="C15" s="60" t="s">
        <v>154</v>
      </c>
      <c r="D15" s="61" t="s">
        <v>109</v>
      </c>
      <c r="E15" s="79">
        <v>9.1</v>
      </c>
      <c r="F15" s="15">
        <f t="shared" si="0"/>
        <v>279</v>
      </c>
      <c r="G15" s="19">
        <v>2.98</v>
      </c>
      <c r="H15" s="15">
        <f t="shared" si="1"/>
        <v>460</v>
      </c>
      <c r="I15" s="19">
        <v>17.66</v>
      </c>
      <c r="J15" s="15">
        <f t="shared" si="2"/>
        <v>250</v>
      </c>
      <c r="K15" s="15">
        <f t="shared" si="3"/>
        <v>989</v>
      </c>
    </row>
    <row r="16" spans="1:11">
      <c r="A16" s="53">
        <v>10</v>
      </c>
      <c r="B16" s="59" t="s">
        <v>137</v>
      </c>
      <c r="C16" s="60" t="s">
        <v>138</v>
      </c>
      <c r="D16" s="60" t="s">
        <v>139</v>
      </c>
      <c r="E16" s="79">
        <v>8.9</v>
      </c>
      <c r="F16" s="15">
        <f t="shared" si="0"/>
        <v>308</v>
      </c>
      <c r="G16" s="19">
        <v>3.06</v>
      </c>
      <c r="H16" s="15">
        <f t="shared" si="1"/>
        <v>477</v>
      </c>
      <c r="I16" s="19">
        <v>14.32</v>
      </c>
      <c r="J16" s="15">
        <f t="shared" si="2"/>
        <v>197</v>
      </c>
      <c r="K16" s="15">
        <f t="shared" si="3"/>
        <v>982</v>
      </c>
    </row>
    <row r="17" spans="1:11">
      <c r="A17" s="53">
        <v>11</v>
      </c>
      <c r="B17" s="59" t="s">
        <v>151</v>
      </c>
      <c r="C17" s="60" t="s">
        <v>152</v>
      </c>
      <c r="D17" s="60" t="s">
        <v>94</v>
      </c>
      <c r="E17" s="80">
        <v>8.8000000000000007</v>
      </c>
      <c r="F17" s="15">
        <f t="shared" si="0"/>
        <v>323</v>
      </c>
      <c r="G17" s="56">
        <v>2.82</v>
      </c>
      <c r="H17" s="15">
        <f t="shared" si="1"/>
        <v>426</v>
      </c>
      <c r="I17" s="56">
        <v>16.399999999999999</v>
      </c>
      <c r="J17" s="15">
        <f t="shared" si="2"/>
        <v>230</v>
      </c>
      <c r="K17" s="15">
        <f t="shared" si="3"/>
        <v>979</v>
      </c>
    </row>
    <row r="18" spans="1:11">
      <c r="A18" s="53">
        <v>12</v>
      </c>
      <c r="B18" s="59" t="s">
        <v>140</v>
      </c>
      <c r="C18" s="60" t="s">
        <v>141</v>
      </c>
      <c r="D18" s="60" t="s">
        <v>86</v>
      </c>
      <c r="E18" s="79">
        <v>8.6999999999999993</v>
      </c>
      <c r="F18" s="15">
        <f t="shared" si="0"/>
        <v>338</v>
      </c>
      <c r="G18" s="19">
        <v>2.73</v>
      </c>
      <c r="H18" s="15">
        <f t="shared" si="1"/>
        <v>407</v>
      </c>
      <c r="I18" s="19">
        <v>14.76</v>
      </c>
      <c r="J18" s="15">
        <f t="shared" si="2"/>
        <v>204</v>
      </c>
      <c r="K18" s="15">
        <f t="shared" si="3"/>
        <v>949</v>
      </c>
    </row>
    <row r="19" spans="1:11">
      <c r="A19" s="53">
        <v>13</v>
      </c>
      <c r="B19" s="59" t="s">
        <v>129</v>
      </c>
      <c r="C19" s="60" t="s">
        <v>130</v>
      </c>
      <c r="D19" s="60" t="s">
        <v>83</v>
      </c>
      <c r="E19" s="80">
        <v>9.1</v>
      </c>
      <c r="F19" s="15">
        <f t="shared" si="0"/>
        <v>279</v>
      </c>
      <c r="G19" s="56">
        <v>2.7</v>
      </c>
      <c r="H19" s="15">
        <f t="shared" si="1"/>
        <v>401</v>
      </c>
      <c r="I19" s="56">
        <v>17.850000000000001</v>
      </c>
      <c r="J19" s="15">
        <f t="shared" si="2"/>
        <v>253</v>
      </c>
      <c r="K19" s="15">
        <f t="shared" si="3"/>
        <v>933</v>
      </c>
    </row>
    <row r="20" spans="1:11">
      <c r="A20" s="53">
        <v>14</v>
      </c>
      <c r="B20" s="59" t="s">
        <v>144</v>
      </c>
      <c r="C20" s="60" t="s">
        <v>145</v>
      </c>
      <c r="D20" s="60" t="s">
        <v>109</v>
      </c>
      <c r="E20" s="79">
        <v>8.6999999999999993</v>
      </c>
      <c r="F20" s="15">
        <f t="shared" si="0"/>
        <v>338</v>
      </c>
      <c r="G20" s="19">
        <v>2.57</v>
      </c>
      <c r="H20" s="15">
        <f t="shared" si="1"/>
        <v>375</v>
      </c>
      <c r="I20" s="19">
        <v>13.52</v>
      </c>
      <c r="J20" s="15">
        <f t="shared" si="2"/>
        <v>184</v>
      </c>
      <c r="K20" s="15">
        <f t="shared" si="3"/>
        <v>897</v>
      </c>
    </row>
    <row r="21" spans="1:11">
      <c r="A21" s="53">
        <v>15</v>
      </c>
      <c r="B21" s="59" t="s">
        <v>159</v>
      </c>
      <c r="C21" s="60" t="s">
        <v>160</v>
      </c>
      <c r="D21" s="60" t="s">
        <v>86</v>
      </c>
      <c r="E21" s="79">
        <v>9.5</v>
      </c>
      <c r="F21" s="15">
        <f t="shared" si="0"/>
        <v>223</v>
      </c>
      <c r="G21" s="19">
        <v>2.5</v>
      </c>
      <c r="H21" s="15">
        <f t="shared" si="1"/>
        <v>361</v>
      </c>
      <c r="I21" s="19">
        <v>14.6</v>
      </c>
      <c r="J21" s="15">
        <f t="shared" si="2"/>
        <v>201</v>
      </c>
      <c r="K21" s="15">
        <f t="shared" si="3"/>
        <v>785</v>
      </c>
    </row>
    <row r="22" spans="1:11">
      <c r="B22" s="59" t="s">
        <v>168</v>
      </c>
      <c r="C22" s="60" t="s">
        <v>169</v>
      </c>
      <c r="D22" s="60" t="s">
        <v>86</v>
      </c>
      <c r="E22" s="79" t="s">
        <v>469</v>
      </c>
      <c r="F22" s="15"/>
      <c r="G22" s="19">
        <v>2.31</v>
      </c>
      <c r="H22" s="15">
        <f t="shared" si="1"/>
        <v>324</v>
      </c>
      <c r="I22" s="19">
        <v>24.68</v>
      </c>
      <c r="J22" s="15">
        <f t="shared" si="2"/>
        <v>362</v>
      </c>
      <c r="K22" s="76" t="s">
        <v>485</v>
      </c>
    </row>
    <row r="23" spans="1:11">
      <c r="B23" s="59" t="s">
        <v>155</v>
      </c>
      <c r="C23" s="60" t="s">
        <v>156</v>
      </c>
      <c r="D23" s="61" t="s">
        <v>86</v>
      </c>
      <c r="E23" s="79" t="s">
        <v>479</v>
      </c>
      <c r="F23" s="15"/>
      <c r="G23" s="19">
        <v>2.81</v>
      </c>
      <c r="H23" s="15">
        <f t="shared" si="1"/>
        <v>424</v>
      </c>
      <c r="I23" s="19">
        <v>20.41</v>
      </c>
      <c r="J23" s="15">
        <f t="shared" si="2"/>
        <v>294</v>
      </c>
      <c r="K23" s="76" t="s">
        <v>486</v>
      </c>
    </row>
    <row r="24" spans="1:11">
      <c r="B24" s="59" t="s">
        <v>133</v>
      </c>
      <c r="C24" s="60" t="s">
        <v>134</v>
      </c>
      <c r="D24" s="61">
        <v>4</v>
      </c>
      <c r="E24" s="79" t="s">
        <v>478</v>
      </c>
      <c r="F24" s="15"/>
      <c r="G24" s="19" t="s">
        <v>478</v>
      </c>
      <c r="H24" s="15"/>
      <c r="I24" s="19" t="s">
        <v>478</v>
      </c>
      <c r="J24" s="15"/>
      <c r="K24" s="76" t="s">
        <v>485</v>
      </c>
    </row>
    <row r="25" spans="1:11">
      <c r="B25" s="59" t="s">
        <v>142</v>
      </c>
      <c r="C25" s="60" t="s">
        <v>143</v>
      </c>
      <c r="D25" s="61" t="s">
        <v>83</v>
      </c>
      <c r="E25" s="79" t="s">
        <v>478</v>
      </c>
      <c r="F25" s="15"/>
      <c r="G25" s="19" t="s">
        <v>478</v>
      </c>
      <c r="H25" s="15"/>
      <c r="I25" s="19" t="s">
        <v>478</v>
      </c>
      <c r="J25" s="15"/>
      <c r="K25" s="76" t="s">
        <v>485</v>
      </c>
    </row>
    <row r="26" spans="1:11">
      <c r="B26" s="59" t="s">
        <v>166</v>
      </c>
      <c r="C26" s="60" t="s">
        <v>167</v>
      </c>
      <c r="D26" s="60" t="s">
        <v>148</v>
      </c>
      <c r="E26" s="79" t="s">
        <v>469</v>
      </c>
      <c r="F26" s="15"/>
      <c r="G26" s="19" t="s">
        <v>479</v>
      </c>
      <c r="H26" s="15"/>
      <c r="I26" s="19" t="s">
        <v>469</v>
      </c>
      <c r="J26" s="15"/>
      <c r="K26" s="76" t="s">
        <v>485</v>
      </c>
    </row>
  </sheetData>
  <autoFilter ref="B6:K6"/>
  <mergeCells count="2">
    <mergeCell ref="B1:E1"/>
    <mergeCell ref="A4:B4"/>
  </mergeCells>
  <phoneticPr fontId="8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6 C22"/>
  </dataValidations>
  <pageMargins left="0.78749999999999998" right="0.78749999999999998" top="0.39374999999999999" bottom="0.39374999999999999" header="0.51180555555555562" footer="0.51180555555555562"/>
  <pageSetup paperSize="9" scale="99" firstPageNumber="0" fitToHeight="0" orientation="landscape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42"/>
  <sheetViews>
    <sheetView zoomScaleNormal="100" workbookViewId="0">
      <selection activeCell="B1" sqref="B1:E1"/>
    </sheetView>
  </sheetViews>
  <sheetFormatPr defaultRowHeight="17.25"/>
  <cols>
    <col min="1" max="1" width="5" style="1" customWidth="1"/>
    <col min="2" max="2" width="7.5" style="43" customWidth="1"/>
    <col min="3" max="3" width="15.625" style="1" customWidth="1"/>
    <col min="4" max="4" width="25" style="1" customWidth="1"/>
    <col min="5" max="5" width="10" style="25" customWidth="1"/>
    <col min="6" max="6" width="10" style="21" customWidth="1"/>
    <col min="7" max="7" width="10" style="23" customWidth="1"/>
    <col min="8" max="8" width="10" style="21" customWidth="1"/>
    <col min="9" max="9" width="10" style="23" customWidth="1"/>
    <col min="10" max="11" width="10" style="21" customWidth="1"/>
    <col min="12" max="16384" width="9" style="1"/>
  </cols>
  <sheetData>
    <row r="1" spans="1:11">
      <c r="B1" s="135" t="s">
        <v>509</v>
      </c>
      <c r="C1" s="136"/>
      <c r="D1" s="136"/>
      <c r="E1" s="136"/>
    </row>
    <row r="2" spans="1:11">
      <c r="C2" s="43"/>
      <c r="D2" s="43"/>
      <c r="E2" s="24"/>
    </row>
    <row r="3" spans="1:11">
      <c r="B3" s="53"/>
      <c r="C3" s="53"/>
      <c r="D3" s="53"/>
      <c r="E3" s="24"/>
    </row>
    <row r="4" spans="1:11">
      <c r="A4" s="139" t="s">
        <v>515</v>
      </c>
      <c r="B4" s="140"/>
      <c r="E4" s="92"/>
      <c r="F4" s="6"/>
      <c r="G4" s="88"/>
      <c r="H4" s="6"/>
      <c r="I4" s="88"/>
      <c r="J4" s="6"/>
      <c r="K4" s="88"/>
    </row>
    <row r="5" spans="1:11">
      <c r="A5" s="102"/>
      <c r="B5" s="102"/>
      <c r="E5" s="87" t="s">
        <v>507</v>
      </c>
      <c r="F5" s="84"/>
      <c r="G5" s="88" t="s">
        <v>4</v>
      </c>
      <c r="H5" s="6"/>
      <c r="I5" s="89" t="s">
        <v>5</v>
      </c>
      <c r="J5" s="84"/>
      <c r="K5" s="90" t="s">
        <v>6</v>
      </c>
    </row>
    <row r="6" spans="1:11">
      <c r="B6" s="53" t="s">
        <v>7</v>
      </c>
      <c r="C6" s="1" t="s">
        <v>8</v>
      </c>
      <c r="D6" s="1" t="s">
        <v>9</v>
      </c>
      <c r="E6" s="130" t="s">
        <v>14</v>
      </c>
      <c r="F6" s="103" t="s">
        <v>11</v>
      </c>
      <c r="G6" s="131" t="s">
        <v>12</v>
      </c>
      <c r="H6" s="104" t="s">
        <v>11</v>
      </c>
      <c r="I6" s="131" t="s">
        <v>13</v>
      </c>
      <c r="J6" s="104" t="s">
        <v>11</v>
      </c>
      <c r="K6" s="104"/>
    </row>
    <row r="7" spans="1:11" s="3" customFormat="1" ht="17.25" customHeight="1">
      <c r="A7" s="50">
        <v>1</v>
      </c>
      <c r="B7" s="59" t="s">
        <v>224</v>
      </c>
      <c r="C7" s="62" t="s">
        <v>225</v>
      </c>
      <c r="D7" s="64" t="s">
        <v>187</v>
      </c>
      <c r="E7" s="78">
        <v>13.8</v>
      </c>
      <c r="F7" s="15">
        <f t="shared" ref="F7:F30" si="0">ROUND(25.4347*(25.5-E7)^1.34,0)</f>
        <v>687</v>
      </c>
      <c r="G7" s="19">
        <v>3.88</v>
      </c>
      <c r="H7" s="15">
        <f t="shared" ref="H7:H30" si="1">ROUND(0.14354*(100*G7-1.77)^1.385,0)</f>
        <v>549</v>
      </c>
      <c r="I7" s="19">
        <v>43.95</v>
      </c>
      <c r="J7" s="15">
        <f t="shared" ref="J7:J30" si="2">ROUND(10.14*(I7-3)^1.02,0)</f>
        <v>447</v>
      </c>
      <c r="K7" s="15">
        <f t="shared" ref="K7:K30" si="3">ROUND(F7+H7+J7,0)</f>
        <v>1683</v>
      </c>
    </row>
    <row r="8" spans="1:11" s="3" customFormat="1" ht="17.25" customHeight="1">
      <c r="A8" s="50">
        <v>2</v>
      </c>
      <c r="B8" s="59" t="s">
        <v>176</v>
      </c>
      <c r="C8" s="62" t="s">
        <v>177</v>
      </c>
      <c r="D8" s="64" t="s">
        <v>178</v>
      </c>
      <c r="E8" s="78">
        <v>15.3</v>
      </c>
      <c r="F8" s="15">
        <f t="shared" si="0"/>
        <v>571</v>
      </c>
      <c r="G8" s="19">
        <v>3.61</v>
      </c>
      <c r="H8" s="15">
        <f t="shared" si="1"/>
        <v>497</v>
      </c>
      <c r="I8" s="19">
        <v>50.01</v>
      </c>
      <c r="J8" s="15">
        <f t="shared" si="2"/>
        <v>515</v>
      </c>
      <c r="K8" s="15">
        <f t="shared" si="3"/>
        <v>1583</v>
      </c>
    </row>
    <row r="9" spans="1:11" s="3" customFormat="1" ht="17.25" customHeight="1">
      <c r="A9" s="50">
        <v>3</v>
      </c>
      <c r="B9" s="59" t="s">
        <v>194</v>
      </c>
      <c r="C9" s="64" t="s">
        <v>195</v>
      </c>
      <c r="D9" s="64" t="s">
        <v>187</v>
      </c>
      <c r="E9" s="79">
        <v>15.1</v>
      </c>
      <c r="F9" s="15">
        <f t="shared" si="0"/>
        <v>586</v>
      </c>
      <c r="G9" s="19">
        <v>3.69</v>
      </c>
      <c r="H9" s="15">
        <f t="shared" si="1"/>
        <v>512</v>
      </c>
      <c r="I9" s="19">
        <v>36.299999999999997</v>
      </c>
      <c r="J9" s="15">
        <f t="shared" si="2"/>
        <v>362</v>
      </c>
      <c r="K9" s="15">
        <f t="shared" si="3"/>
        <v>1460</v>
      </c>
    </row>
    <row r="10" spans="1:11" s="3" customFormat="1" ht="17.25" customHeight="1">
      <c r="A10" s="50">
        <v>4</v>
      </c>
      <c r="B10" s="59" t="s">
        <v>182</v>
      </c>
      <c r="C10" s="64" t="s">
        <v>183</v>
      </c>
      <c r="D10" s="64" t="s">
        <v>184</v>
      </c>
      <c r="E10" s="79">
        <v>15.2</v>
      </c>
      <c r="F10" s="15">
        <f t="shared" si="0"/>
        <v>579</v>
      </c>
      <c r="G10" s="19">
        <v>3.61</v>
      </c>
      <c r="H10" s="15">
        <f t="shared" si="1"/>
        <v>497</v>
      </c>
      <c r="I10" s="19">
        <v>37.979999999999997</v>
      </c>
      <c r="J10" s="15">
        <f t="shared" si="2"/>
        <v>381</v>
      </c>
      <c r="K10" s="15">
        <f t="shared" si="3"/>
        <v>1457</v>
      </c>
    </row>
    <row r="11" spans="1:11" s="3" customFormat="1" ht="17.25" customHeight="1">
      <c r="A11" s="50">
        <v>5</v>
      </c>
      <c r="B11" s="59" t="s">
        <v>185</v>
      </c>
      <c r="C11" s="64" t="s">
        <v>186</v>
      </c>
      <c r="D11" s="64" t="s">
        <v>187</v>
      </c>
      <c r="E11" s="79">
        <v>14.5</v>
      </c>
      <c r="F11" s="15">
        <f t="shared" si="0"/>
        <v>632</v>
      </c>
      <c r="G11" s="19">
        <v>3.6</v>
      </c>
      <c r="H11" s="15">
        <f t="shared" si="1"/>
        <v>495</v>
      </c>
      <c r="I11" s="19">
        <v>31.04</v>
      </c>
      <c r="J11" s="15">
        <f t="shared" si="2"/>
        <v>304</v>
      </c>
      <c r="K11" s="15">
        <f t="shared" si="3"/>
        <v>1431</v>
      </c>
    </row>
    <row r="12" spans="1:11" s="3" customFormat="1" ht="17.25" customHeight="1">
      <c r="A12" s="50">
        <v>6</v>
      </c>
      <c r="B12" s="59" t="s">
        <v>211</v>
      </c>
      <c r="C12" s="64" t="s">
        <v>212</v>
      </c>
      <c r="D12" s="64" t="s">
        <v>184</v>
      </c>
      <c r="E12" s="79">
        <v>15</v>
      </c>
      <c r="F12" s="15">
        <f t="shared" si="0"/>
        <v>594</v>
      </c>
      <c r="G12" s="19">
        <v>3.46</v>
      </c>
      <c r="H12" s="15">
        <f t="shared" si="1"/>
        <v>468</v>
      </c>
      <c r="I12" s="19">
        <v>35.39</v>
      </c>
      <c r="J12" s="15">
        <f t="shared" si="2"/>
        <v>352</v>
      </c>
      <c r="K12" s="15">
        <f t="shared" si="3"/>
        <v>1414</v>
      </c>
    </row>
    <row r="13" spans="1:11" s="3" customFormat="1" ht="17.25" customHeight="1">
      <c r="A13" s="50">
        <v>7</v>
      </c>
      <c r="B13" s="59" t="s">
        <v>222</v>
      </c>
      <c r="C13" s="62" t="s">
        <v>223</v>
      </c>
      <c r="D13" s="62" t="s">
        <v>198</v>
      </c>
      <c r="E13" s="79">
        <v>14.8</v>
      </c>
      <c r="F13" s="15">
        <f t="shared" si="0"/>
        <v>609</v>
      </c>
      <c r="G13" s="19">
        <v>3.4</v>
      </c>
      <c r="H13" s="15">
        <f t="shared" si="1"/>
        <v>457</v>
      </c>
      <c r="I13" s="19">
        <v>34.43</v>
      </c>
      <c r="J13" s="15">
        <f t="shared" si="2"/>
        <v>341</v>
      </c>
      <c r="K13" s="15">
        <f t="shared" si="3"/>
        <v>1407</v>
      </c>
    </row>
    <row r="14" spans="1:11" s="3" customFormat="1" ht="17.25" customHeight="1">
      <c r="A14" s="50">
        <v>8</v>
      </c>
      <c r="B14" s="59" t="s">
        <v>201</v>
      </c>
      <c r="C14" s="62" t="s">
        <v>202</v>
      </c>
      <c r="D14" s="64" t="s">
        <v>203</v>
      </c>
      <c r="E14" s="78">
        <v>15.6</v>
      </c>
      <c r="F14" s="15">
        <f t="shared" si="0"/>
        <v>549</v>
      </c>
      <c r="G14" s="19">
        <v>3.5</v>
      </c>
      <c r="H14" s="15">
        <f t="shared" si="1"/>
        <v>476</v>
      </c>
      <c r="I14" s="19">
        <v>30.93</v>
      </c>
      <c r="J14" s="15">
        <f t="shared" si="2"/>
        <v>303</v>
      </c>
      <c r="K14" s="15">
        <f t="shared" si="3"/>
        <v>1328</v>
      </c>
    </row>
    <row r="15" spans="1:11" s="3" customFormat="1" ht="17.25" customHeight="1">
      <c r="A15" s="50">
        <v>9</v>
      </c>
      <c r="B15" s="71" t="s">
        <v>213</v>
      </c>
      <c r="C15" s="64" t="s">
        <v>214</v>
      </c>
      <c r="D15" s="64" t="s">
        <v>187</v>
      </c>
      <c r="E15" s="79">
        <v>15.8</v>
      </c>
      <c r="F15" s="15">
        <f t="shared" si="0"/>
        <v>534</v>
      </c>
      <c r="G15" s="19">
        <v>3.8</v>
      </c>
      <c r="H15" s="15">
        <f t="shared" si="1"/>
        <v>534</v>
      </c>
      <c r="I15" s="19">
        <v>26.67</v>
      </c>
      <c r="J15" s="15">
        <f t="shared" si="2"/>
        <v>256</v>
      </c>
      <c r="K15" s="15">
        <f t="shared" si="3"/>
        <v>1324</v>
      </c>
    </row>
    <row r="16" spans="1:11" s="3" customFormat="1" ht="17.25" customHeight="1">
      <c r="A16" s="50">
        <v>10</v>
      </c>
      <c r="B16" s="59" t="s">
        <v>196</v>
      </c>
      <c r="C16" s="64" t="s">
        <v>197</v>
      </c>
      <c r="D16" s="64" t="s">
        <v>198</v>
      </c>
      <c r="E16" s="79">
        <v>15.4</v>
      </c>
      <c r="F16" s="15">
        <f t="shared" si="0"/>
        <v>564</v>
      </c>
      <c r="G16" s="19">
        <v>3.09</v>
      </c>
      <c r="H16" s="15">
        <f t="shared" si="1"/>
        <v>400</v>
      </c>
      <c r="I16" s="19">
        <v>34.69</v>
      </c>
      <c r="J16" s="15">
        <f t="shared" si="2"/>
        <v>344</v>
      </c>
      <c r="K16" s="15">
        <f t="shared" si="3"/>
        <v>1308</v>
      </c>
    </row>
    <row r="17" spans="1:11" s="3" customFormat="1" ht="17.25" customHeight="1">
      <c r="A17" s="50">
        <v>11</v>
      </c>
      <c r="B17" s="59" t="s">
        <v>215</v>
      </c>
      <c r="C17" s="62" t="s">
        <v>216</v>
      </c>
      <c r="D17" s="64" t="s">
        <v>198</v>
      </c>
      <c r="E17" s="79">
        <v>14.9</v>
      </c>
      <c r="F17" s="15">
        <f t="shared" si="0"/>
        <v>602</v>
      </c>
      <c r="G17" s="19">
        <v>3.52</v>
      </c>
      <c r="H17" s="15">
        <f t="shared" si="1"/>
        <v>480</v>
      </c>
      <c r="I17" s="19">
        <v>23.7</v>
      </c>
      <c r="J17" s="15">
        <f t="shared" si="2"/>
        <v>223</v>
      </c>
      <c r="K17" s="15">
        <f t="shared" si="3"/>
        <v>1305</v>
      </c>
    </row>
    <row r="18" spans="1:11" s="3" customFormat="1" ht="17.25" customHeight="1">
      <c r="A18" s="50">
        <v>12</v>
      </c>
      <c r="B18" s="59" t="s">
        <v>199</v>
      </c>
      <c r="C18" s="62" t="s">
        <v>200</v>
      </c>
      <c r="D18" s="62" t="s">
        <v>181</v>
      </c>
      <c r="E18" s="79">
        <v>16.7</v>
      </c>
      <c r="F18" s="15">
        <f t="shared" si="0"/>
        <v>469</v>
      </c>
      <c r="G18" s="19">
        <v>3.28</v>
      </c>
      <c r="H18" s="15">
        <f t="shared" si="1"/>
        <v>435</v>
      </c>
      <c r="I18" s="19">
        <v>35.869999999999997</v>
      </c>
      <c r="J18" s="15">
        <f t="shared" si="2"/>
        <v>357</v>
      </c>
      <c r="K18" s="15">
        <f t="shared" si="3"/>
        <v>1261</v>
      </c>
    </row>
    <row r="19" spans="1:11" s="3" customFormat="1" ht="17.25" customHeight="1">
      <c r="A19" s="50">
        <v>13</v>
      </c>
      <c r="B19" s="59" t="s">
        <v>226</v>
      </c>
      <c r="C19" s="62" t="s">
        <v>227</v>
      </c>
      <c r="D19" s="64">
        <v>5</v>
      </c>
      <c r="E19" s="79">
        <v>16.3</v>
      </c>
      <c r="F19" s="15">
        <f t="shared" si="0"/>
        <v>498</v>
      </c>
      <c r="G19" s="19">
        <v>3.46</v>
      </c>
      <c r="H19" s="15">
        <f t="shared" si="1"/>
        <v>468</v>
      </c>
      <c r="I19" s="19">
        <v>30.07</v>
      </c>
      <c r="J19" s="15">
        <f t="shared" si="2"/>
        <v>293</v>
      </c>
      <c r="K19" s="15">
        <f t="shared" si="3"/>
        <v>1259</v>
      </c>
    </row>
    <row r="20" spans="1:11" s="3" customFormat="1" ht="17.25" customHeight="1">
      <c r="A20" s="50">
        <v>14</v>
      </c>
      <c r="B20" s="59" t="s">
        <v>219</v>
      </c>
      <c r="C20" s="64" t="s">
        <v>220</v>
      </c>
      <c r="D20" s="64" t="s">
        <v>221</v>
      </c>
      <c r="E20" s="79">
        <v>15.7</v>
      </c>
      <c r="F20" s="15">
        <f t="shared" si="0"/>
        <v>542</v>
      </c>
      <c r="G20" s="19">
        <v>3.53</v>
      </c>
      <c r="H20" s="15">
        <f t="shared" si="1"/>
        <v>482</v>
      </c>
      <c r="I20" s="19">
        <v>24.09</v>
      </c>
      <c r="J20" s="15">
        <f t="shared" si="2"/>
        <v>227</v>
      </c>
      <c r="K20" s="15">
        <f t="shared" si="3"/>
        <v>1251</v>
      </c>
    </row>
    <row r="21" spans="1:11" s="3" customFormat="1" ht="17.25" customHeight="1">
      <c r="A21" s="50">
        <v>15</v>
      </c>
      <c r="B21" s="59" t="s">
        <v>230</v>
      </c>
      <c r="C21" s="64" t="s">
        <v>231</v>
      </c>
      <c r="D21" s="64" t="s">
        <v>221</v>
      </c>
      <c r="E21" s="79">
        <v>16.3</v>
      </c>
      <c r="F21" s="15">
        <f t="shared" si="0"/>
        <v>498</v>
      </c>
      <c r="G21" s="19">
        <v>3.03</v>
      </c>
      <c r="H21" s="15">
        <f t="shared" si="1"/>
        <v>389</v>
      </c>
      <c r="I21" s="19">
        <v>30.06</v>
      </c>
      <c r="J21" s="15">
        <f t="shared" si="2"/>
        <v>293</v>
      </c>
      <c r="K21" s="15">
        <f t="shared" si="3"/>
        <v>1180</v>
      </c>
    </row>
    <row r="22" spans="1:11" s="3" customFormat="1" ht="17.25" customHeight="1">
      <c r="A22" s="50">
        <v>16</v>
      </c>
      <c r="B22" s="59" t="s">
        <v>204</v>
      </c>
      <c r="C22" s="62" t="s">
        <v>205</v>
      </c>
      <c r="D22" s="64" t="s">
        <v>187</v>
      </c>
      <c r="E22" s="79">
        <v>17</v>
      </c>
      <c r="F22" s="15">
        <f t="shared" si="0"/>
        <v>448</v>
      </c>
      <c r="G22" s="19">
        <v>3.27</v>
      </c>
      <c r="H22" s="15">
        <f t="shared" si="1"/>
        <v>433</v>
      </c>
      <c r="I22" s="19">
        <v>30.43</v>
      </c>
      <c r="J22" s="15">
        <f t="shared" si="2"/>
        <v>297</v>
      </c>
      <c r="K22" s="15">
        <f t="shared" si="3"/>
        <v>1178</v>
      </c>
    </row>
    <row r="23" spans="1:11" s="3" customFormat="1" ht="17.25" customHeight="1">
      <c r="A23" s="50">
        <v>17</v>
      </c>
      <c r="B23" s="59" t="s">
        <v>173</v>
      </c>
      <c r="C23" s="62" t="s">
        <v>174</v>
      </c>
      <c r="D23" s="62" t="s">
        <v>175</v>
      </c>
      <c r="E23" s="79">
        <v>16.600000000000001</v>
      </c>
      <c r="F23" s="15">
        <f t="shared" si="0"/>
        <v>476</v>
      </c>
      <c r="G23" s="19">
        <v>3.15</v>
      </c>
      <c r="H23" s="15">
        <f t="shared" si="1"/>
        <v>411</v>
      </c>
      <c r="I23" s="19">
        <v>27.5</v>
      </c>
      <c r="J23" s="15">
        <f t="shared" si="2"/>
        <v>265</v>
      </c>
      <c r="K23" s="15">
        <f t="shared" si="3"/>
        <v>1152</v>
      </c>
    </row>
    <row r="24" spans="1:11" s="3" customFormat="1" ht="17.25" customHeight="1">
      <c r="A24" s="50">
        <v>18</v>
      </c>
      <c r="B24" s="59" t="s">
        <v>209</v>
      </c>
      <c r="C24" s="64" t="s">
        <v>210</v>
      </c>
      <c r="D24" s="64" t="s">
        <v>181</v>
      </c>
      <c r="E24" s="79">
        <v>15.7</v>
      </c>
      <c r="F24" s="15">
        <f t="shared" si="0"/>
        <v>542</v>
      </c>
      <c r="G24" s="19">
        <v>2.69</v>
      </c>
      <c r="H24" s="15">
        <f t="shared" si="1"/>
        <v>330</v>
      </c>
      <c r="I24" s="19">
        <v>23.1</v>
      </c>
      <c r="J24" s="15">
        <f t="shared" si="2"/>
        <v>216</v>
      </c>
      <c r="K24" s="15">
        <f t="shared" si="3"/>
        <v>1088</v>
      </c>
    </row>
    <row r="25" spans="1:11" s="3" customFormat="1" ht="17.25" customHeight="1">
      <c r="A25" s="50">
        <v>19</v>
      </c>
      <c r="B25" s="59" t="s">
        <v>179</v>
      </c>
      <c r="C25" s="62" t="s">
        <v>180</v>
      </c>
      <c r="D25" s="64" t="s">
        <v>181</v>
      </c>
      <c r="E25" s="79">
        <v>15.9</v>
      </c>
      <c r="F25" s="15">
        <f t="shared" si="0"/>
        <v>527</v>
      </c>
      <c r="G25" s="19">
        <v>2.74</v>
      </c>
      <c r="H25" s="15">
        <f t="shared" si="1"/>
        <v>338</v>
      </c>
      <c r="I25" s="19">
        <v>19.11</v>
      </c>
      <c r="J25" s="15">
        <f t="shared" si="2"/>
        <v>173</v>
      </c>
      <c r="K25" s="15">
        <f t="shared" si="3"/>
        <v>1038</v>
      </c>
    </row>
    <row r="26" spans="1:11" s="3" customFormat="1" ht="17.25" customHeight="1">
      <c r="A26" s="50">
        <v>20</v>
      </c>
      <c r="B26" s="71" t="s">
        <v>235</v>
      </c>
      <c r="C26" s="64" t="s">
        <v>236</v>
      </c>
      <c r="D26" s="64" t="s">
        <v>181</v>
      </c>
      <c r="E26" s="79">
        <v>18.100000000000001</v>
      </c>
      <c r="F26" s="15">
        <f t="shared" si="0"/>
        <v>372</v>
      </c>
      <c r="G26" s="19">
        <v>2.83</v>
      </c>
      <c r="H26" s="15">
        <f t="shared" si="1"/>
        <v>354</v>
      </c>
      <c r="I26" s="19">
        <v>21.02</v>
      </c>
      <c r="J26" s="15">
        <f t="shared" si="2"/>
        <v>194</v>
      </c>
      <c r="K26" s="15">
        <f t="shared" si="3"/>
        <v>920</v>
      </c>
    </row>
    <row r="27" spans="1:11" s="3" customFormat="1" ht="17.25" customHeight="1">
      <c r="A27" s="50">
        <v>21</v>
      </c>
      <c r="B27" s="59" t="s">
        <v>192</v>
      </c>
      <c r="C27" s="62" t="s">
        <v>193</v>
      </c>
      <c r="D27" s="64" t="s">
        <v>175</v>
      </c>
      <c r="E27" s="79">
        <v>19.3</v>
      </c>
      <c r="F27" s="15">
        <f t="shared" si="0"/>
        <v>293</v>
      </c>
      <c r="G27" s="19">
        <v>2.87</v>
      </c>
      <c r="H27" s="15">
        <f t="shared" si="1"/>
        <v>361</v>
      </c>
      <c r="I27" s="19">
        <v>26.29</v>
      </c>
      <c r="J27" s="15">
        <f t="shared" si="2"/>
        <v>252</v>
      </c>
      <c r="K27" s="15">
        <f t="shared" si="3"/>
        <v>906</v>
      </c>
    </row>
    <row r="28" spans="1:11" s="3" customFormat="1" ht="17.25" customHeight="1">
      <c r="A28" s="50">
        <v>22</v>
      </c>
      <c r="B28" s="59" t="s">
        <v>228</v>
      </c>
      <c r="C28" s="64" t="s">
        <v>229</v>
      </c>
      <c r="D28" s="64" t="s">
        <v>181</v>
      </c>
      <c r="E28" s="79">
        <v>17.600000000000001</v>
      </c>
      <c r="F28" s="15">
        <f t="shared" si="0"/>
        <v>406</v>
      </c>
      <c r="G28" s="19">
        <v>2.38</v>
      </c>
      <c r="H28" s="15">
        <f t="shared" si="1"/>
        <v>278</v>
      </c>
      <c r="I28" s="19">
        <v>19.88</v>
      </c>
      <c r="J28" s="15">
        <f t="shared" si="2"/>
        <v>181</v>
      </c>
      <c r="K28" s="15">
        <f t="shared" si="3"/>
        <v>865</v>
      </c>
    </row>
    <row r="29" spans="1:11" s="3" customFormat="1" ht="17.25" customHeight="1">
      <c r="A29" s="50">
        <v>23</v>
      </c>
      <c r="B29" s="59" t="s">
        <v>217</v>
      </c>
      <c r="C29" s="64" t="s">
        <v>218</v>
      </c>
      <c r="D29" s="64" t="s">
        <v>181</v>
      </c>
      <c r="E29" s="79">
        <v>18.2</v>
      </c>
      <c r="F29" s="15">
        <f t="shared" si="0"/>
        <v>365</v>
      </c>
      <c r="G29" s="19">
        <v>2.67</v>
      </c>
      <c r="H29" s="15">
        <f t="shared" si="1"/>
        <v>326</v>
      </c>
      <c r="I29" s="19">
        <v>18.7</v>
      </c>
      <c r="J29" s="15">
        <f t="shared" si="2"/>
        <v>168</v>
      </c>
      <c r="K29" s="15">
        <f t="shared" si="3"/>
        <v>859</v>
      </c>
    </row>
    <row r="30" spans="1:11" s="3" customFormat="1" ht="17.25" customHeight="1">
      <c r="A30" s="50">
        <v>24</v>
      </c>
      <c r="B30" s="59" t="s">
        <v>188</v>
      </c>
      <c r="C30" s="64" t="s">
        <v>189</v>
      </c>
      <c r="D30" s="64" t="s">
        <v>181</v>
      </c>
      <c r="E30" s="79">
        <v>16.600000000000001</v>
      </c>
      <c r="F30" s="15">
        <f t="shared" si="0"/>
        <v>476</v>
      </c>
      <c r="G30" s="19">
        <v>2.04</v>
      </c>
      <c r="H30" s="15">
        <f t="shared" si="1"/>
        <v>224</v>
      </c>
      <c r="I30" s="19">
        <v>17.43</v>
      </c>
      <c r="J30" s="15">
        <f t="shared" si="2"/>
        <v>154</v>
      </c>
      <c r="K30" s="15">
        <f t="shared" si="3"/>
        <v>854</v>
      </c>
    </row>
    <row r="31" spans="1:11" s="3" customFormat="1" ht="17.25" customHeight="1">
      <c r="A31" s="53"/>
      <c r="B31" s="71" t="s">
        <v>190</v>
      </c>
      <c r="C31" s="64" t="s">
        <v>191</v>
      </c>
      <c r="D31" s="64" t="s">
        <v>178</v>
      </c>
      <c r="E31" s="99" t="s">
        <v>469</v>
      </c>
      <c r="F31" s="15"/>
      <c r="G31" s="100" t="s">
        <v>469</v>
      </c>
      <c r="H31" s="15"/>
      <c r="I31" s="100" t="s">
        <v>469</v>
      </c>
      <c r="J31" s="15"/>
      <c r="K31" s="101" t="s">
        <v>480</v>
      </c>
    </row>
    <row r="32" spans="1:11" s="3" customFormat="1" ht="17.25" customHeight="1">
      <c r="A32" s="53"/>
      <c r="B32" s="59" t="s">
        <v>206</v>
      </c>
      <c r="C32" s="64" t="s">
        <v>207</v>
      </c>
      <c r="D32" s="64" t="s">
        <v>208</v>
      </c>
      <c r="E32" s="79" t="s">
        <v>478</v>
      </c>
      <c r="F32" s="15"/>
      <c r="G32" s="19" t="s">
        <v>478</v>
      </c>
      <c r="H32" s="15"/>
      <c r="I32" s="19" t="s">
        <v>478</v>
      </c>
      <c r="J32" s="15"/>
      <c r="K32" s="76" t="s">
        <v>473</v>
      </c>
    </row>
    <row r="33" spans="1:11" s="3" customFormat="1" ht="17.25" customHeight="1">
      <c r="A33" s="53"/>
      <c r="B33" s="59" t="s">
        <v>232</v>
      </c>
      <c r="C33" s="64" t="s">
        <v>233</v>
      </c>
      <c r="D33" s="64" t="s">
        <v>234</v>
      </c>
      <c r="E33" s="79" t="s">
        <v>469</v>
      </c>
      <c r="F33" s="15"/>
      <c r="G33" s="19" t="s">
        <v>478</v>
      </c>
      <c r="H33" s="15"/>
      <c r="I33" s="19" t="s">
        <v>478</v>
      </c>
      <c r="J33" s="15"/>
      <c r="K33" s="76" t="s">
        <v>483</v>
      </c>
    </row>
    <row r="34" spans="1:11" s="3" customFormat="1" ht="17.25" customHeight="1">
      <c r="A34" s="5"/>
      <c r="B34" s="38"/>
      <c r="C34" s="39"/>
      <c r="D34" s="39"/>
      <c r="E34" s="31"/>
      <c r="F34" s="37"/>
      <c r="G34" s="20"/>
      <c r="H34" s="37"/>
      <c r="I34" s="20"/>
      <c r="J34" s="37"/>
      <c r="K34" s="37"/>
    </row>
    <row r="35" spans="1:11" s="3" customFormat="1" ht="17.25" customHeight="1">
      <c r="A35" s="5"/>
      <c r="B35" s="38"/>
      <c r="C35" s="39"/>
      <c r="D35" s="39"/>
      <c r="E35" s="31"/>
      <c r="F35" s="37"/>
      <c r="G35" s="20"/>
      <c r="H35" s="37"/>
      <c r="I35" s="20"/>
      <c r="J35" s="37"/>
      <c r="K35" s="37"/>
    </row>
    <row r="36" spans="1:11" s="3" customFormat="1" ht="17.25" customHeight="1">
      <c r="A36" s="5"/>
      <c r="B36" s="38"/>
      <c r="C36" s="39"/>
      <c r="D36" s="39"/>
      <c r="E36" s="31"/>
      <c r="F36" s="37"/>
      <c r="G36" s="20"/>
      <c r="H36" s="37"/>
      <c r="I36" s="20"/>
      <c r="J36" s="37"/>
      <c r="K36" s="37"/>
    </row>
    <row r="37" spans="1:11" s="3" customFormat="1" ht="17.25" customHeight="1">
      <c r="A37" s="5"/>
      <c r="B37" s="38"/>
      <c r="C37" s="39"/>
      <c r="D37" s="39"/>
      <c r="E37" s="31"/>
      <c r="F37" s="37"/>
      <c r="G37" s="20"/>
      <c r="H37" s="37"/>
      <c r="I37" s="20"/>
      <c r="J37" s="37"/>
      <c r="K37" s="37"/>
    </row>
    <row r="38" spans="1:11" ht="17.25" customHeight="1"/>
    <row r="39" spans="1:11" ht="17.25" customHeight="1"/>
    <row r="40" spans="1:11" ht="17.25" customHeight="1"/>
    <row r="41" spans="1:11" ht="17.25" customHeight="1"/>
    <row r="42" spans="1:11" ht="17.25" customHeight="1"/>
  </sheetData>
  <protectedRanges>
    <protectedRange sqref="C10 C20 C30" name="範囲5_2_2_1_1_1"/>
  </protectedRanges>
  <autoFilter ref="B6:K6">
    <sortState ref="B5:K31">
      <sortCondition descending="1" ref="K4"/>
    </sortState>
  </autoFilter>
  <mergeCells count="2">
    <mergeCell ref="B1:E1"/>
    <mergeCell ref="A4:B4"/>
  </mergeCells>
  <phoneticPr fontId="8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0 C14:C15 C20 C24:C25 C30:C32"/>
  </dataValidations>
  <hyperlinks>
    <hyperlink ref="K2" r:id="rId1" display="komaki-h@amigo2.ne.jp"/>
    <hyperlink ref="K1" r:id="rId2" display="httokuda@lilac.ocn.ne.jp"/>
    <hyperlink ref="K4" r:id="rId3" display="httokuda@lilac.ocn.ne.jp"/>
    <hyperlink ref="K6" r:id="rId4" display="kays0601@yahoo.co.jp"/>
  </hyperlinks>
  <pageMargins left="0.78749999999999998" right="0.78749999999999998" top="0.19652777777777777" bottom="0.19652777777777777" header="0.51180555555555562" footer="0.51180555555555562"/>
  <pageSetup paperSize="9" firstPageNumber="0" orientation="landscape" horizontalDpi="4294967294" verticalDpi="300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4"/>
  <sheetViews>
    <sheetView zoomScaleNormal="100" workbookViewId="0">
      <selection activeCell="B1" sqref="B1:E1"/>
    </sheetView>
  </sheetViews>
  <sheetFormatPr defaultRowHeight="17.25"/>
  <cols>
    <col min="1" max="1" width="5" style="1" customWidth="1"/>
    <col min="2" max="2" width="7.5" style="43" customWidth="1"/>
    <col min="3" max="3" width="15.625" style="1" customWidth="1"/>
    <col min="4" max="4" width="25" style="1" customWidth="1"/>
    <col min="5" max="5" width="10" style="25" customWidth="1"/>
    <col min="6" max="6" width="10" style="21" customWidth="1"/>
    <col min="7" max="7" width="10" style="23" customWidth="1"/>
    <col min="8" max="8" width="10" style="21" customWidth="1"/>
    <col min="9" max="9" width="10" style="23" customWidth="1"/>
    <col min="10" max="11" width="10" style="21" customWidth="1"/>
    <col min="12" max="16384" width="9" style="1"/>
  </cols>
  <sheetData>
    <row r="1" spans="1:11">
      <c r="B1" s="135" t="s">
        <v>509</v>
      </c>
      <c r="C1" s="136"/>
      <c r="D1" s="136"/>
      <c r="E1" s="136"/>
    </row>
    <row r="2" spans="1:11">
      <c r="C2" s="43"/>
      <c r="D2" s="43"/>
      <c r="E2" s="24"/>
    </row>
    <row r="3" spans="1:11">
      <c r="B3" s="53"/>
      <c r="C3" s="53"/>
      <c r="D3" s="53"/>
      <c r="E3" s="24"/>
    </row>
    <row r="4" spans="1:11">
      <c r="A4" s="139" t="s">
        <v>516</v>
      </c>
      <c r="B4" s="140"/>
      <c r="E4" s="92"/>
      <c r="F4" s="6"/>
      <c r="G4" s="88"/>
      <c r="H4" s="6"/>
      <c r="I4" s="88"/>
      <c r="J4" s="6"/>
      <c r="K4" s="88"/>
    </row>
    <row r="5" spans="1:11">
      <c r="A5" s="102"/>
      <c r="B5" s="102"/>
      <c r="E5" s="87" t="s">
        <v>507</v>
      </c>
      <c r="F5" s="84"/>
      <c r="G5" s="88" t="s">
        <v>4</v>
      </c>
      <c r="H5" s="6"/>
      <c r="I5" s="89" t="s">
        <v>5</v>
      </c>
      <c r="J5" s="84"/>
      <c r="K5" s="90" t="s">
        <v>6</v>
      </c>
    </row>
    <row r="6" spans="1:11">
      <c r="B6" s="53" t="s">
        <v>7</v>
      </c>
      <c r="C6" s="1" t="s">
        <v>8</v>
      </c>
      <c r="D6" s="1" t="s">
        <v>9</v>
      </c>
      <c r="E6" s="130" t="s">
        <v>14</v>
      </c>
      <c r="F6" s="103" t="s">
        <v>11</v>
      </c>
      <c r="G6" s="131" t="s">
        <v>12</v>
      </c>
      <c r="H6" s="104" t="s">
        <v>11</v>
      </c>
      <c r="I6" s="131" t="s">
        <v>13</v>
      </c>
      <c r="J6" s="104" t="s">
        <v>11</v>
      </c>
      <c r="K6" s="104"/>
    </row>
    <row r="7" spans="1:11" s="3" customFormat="1" ht="17.25" customHeight="1">
      <c r="A7" s="53">
        <v>1</v>
      </c>
      <c r="B7" s="59" t="s">
        <v>273</v>
      </c>
      <c r="C7" s="61" t="s">
        <v>274</v>
      </c>
      <c r="D7" s="61" t="s">
        <v>208</v>
      </c>
      <c r="E7" s="79">
        <v>15.3</v>
      </c>
      <c r="F7" s="15">
        <f t="shared" ref="F7:F18" si="0">ROUND(25.4347*(26.9-E7)^1.34,0)</f>
        <v>679</v>
      </c>
      <c r="G7" s="14">
        <v>3.77</v>
      </c>
      <c r="H7" s="15">
        <f t="shared" ref="H7:H18" si="1">ROUND(0.188807*(100*G7-1.58)^1.37,0)</f>
        <v>635</v>
      </c>
      <c r="I7" s="19">
        <v>29.54</v>
      </c>
      <c r="J7" s="15">
        <f t="shared" ref="J7:J18" si="2">ROUND(15.9809*(I7-2),0)</f>
        <v>440</v>
      </c>
      <c r="K7" s="15">
        <f t="shared" ref="K7:K18" si="3">F7+H7+J7</f>
        <v>1754</v>
      </c>
    </row>
    <row r="8" spans="1:11" s="3" customFormat="1" ht="17.25" customHeight="1">
      <c r="A8" s="53">
        <v>2</v>
      </c>
      <c r="B8" s="59" t="s">
        <v>248</v>
      </c>
      <c r="C8" s="61" t="s">
        <v>249</v>
      </c>
      <c r="D8" s="61" t="s">
        <v>250</v>
      </c>
      <c r="E8" s="79">
        <v>16.600000000000001</v>
      </c>
      <c r="F8" s="15">
        <f t="shared" si="0"/>
        <v>579</v>
      </c>
      <c r="G8" s="14">
        <v>3.33</v>
      </c>
      <c r="H8" s="15">
        <f t="shared" si="1"/>
        <v>536</v>
      </c>
      <c r="I8" s="19">
        <v>31.48</v>
      </c>
      <c r="J8" s="15">
        <f t="shared" si="2"/>
        <v>471</v>
      </c>
      <c r="K8" s="15">
        <f t="shared" si="3"/>
        <v>1586</v>
      </c>
    </row>
    <row r="9" spans="1:11" s="3" customFormat="1" ht="17.25" customHeight="1">
      <c r="A9" s="53">
        <v>3</v>
      </c>
      <c r="B9" s="59" t="s">
        <v>264</v>
      </c>
      <c r="C9" s="60" t="s">
        <v>265</v>
      </c>
      <c r="D9" s="60" t="s">
        <v>266</v>
      </c>
      <c r="E9" s="78">
        <v>16</v>
      </c>
      <c r="F9" s="15">
        <f t="shared" si="0"/>
        <v>625</v>
      </c>
      <c r="G9" s="14">
        <v>3.11</v>
      </c>
      <c r="H9" s="15">
        <f t="shared" si="1"/>
        <v>488</v>
      </c>
      <c r="I9" s="19">
        <v>22.3</v>
      </c>
      <c r="J9" s="15">
        <f t="shared" si="2"/>
        <v>324</v>
      </c>
      <c r="K9" s="15">
        <f t="shared" si="3"/>
        <v>1437</v>
      </c>
    </row>
    <row r="10" spans="1:11" s="3" customFormat="1" ht="17.25" customHeight="1">
      <c r="A10" s="53">
        <v>4</v>
      </c>
      <c r="B10" s="59" t="s">
        <v>240</v>
      </c>
      <c r="C10" s="60" t="s">
        <v>241</v>
      </c>
      <c r="D10" s="60" t="s">
        <v>242</v>
      </c>
      <c r="E10" s="78">
        <v>15.9</v>
      </c>
      <c r="F10" s="15">
        <f t="shared" si="0"/>
        <v>632</v>
      </c>
      <c r="G10" s="14">
        <v>3.11</v>
      </c>
      <c r="H10" s="15">
        <f t="shared" si="1"/>
        <v>488</v>
      </c>
      <c r="I10" s="19">
        <v>21</v>
      </c>
      <c r="J10" s="15">
        <f t="shared" si="2"/>
        <v>304</v>
      </c>
      <c r="K10" s="15">
        <f t="shared" si="3"/>
        <v>1424</v>
      </c>
    </row>
    <row r="11" spans="1:11" s="3" customFormat="1" ht="17.25" customHeight="1">
      <c r="A11" s="53">
        <v>5</v>
      </c>
      <c r="B11" s="59" t="s">
        <v>262</v>
      </c>
      <c r="C11" s="60" t="s">
        <v>263</v>
      </c>
      <c r="D11" s="60" t="s">
        <v>250</v>
      </c>
      <c r="E11" s="79">
        <v>16.5</v>
      </c>
      <c r="F11" s="15">
        <f t="shared" si="0"/>
        <v>586</v>
      </c>
      <c r="G11" s="14">
        <v>3.04</v>
      </c>
      <c r="H11" s="15">
        <f t="shared" si="1"/>
        <v>473</v>
      </c>
      <c r="I11" s="19">
        <v>21.16</v>
      </c>
      <c r="J11" s="15">
        <f t="shared" si="2"/>
        <v>306</v>
      </c>
      <c r="K11" s="15">
        <f t="shared" si="3"/>
        <v>1365</v>
      </c>
    </row>
    <row r="12" spans="1:11" s="3" customFormat="1" ht="17.25" customHeight="1">
      <c r="A12" s="53">
        <v>6</v>
      </c>
      <c r="B12" s="59" t="s">
        <v>243</v>
      </c>
      <c r="C12" s="60" t="s">
        <v>244</v>
      </c>
      <c r="D12" s="60" t="s">
        <v>245</v>
      </c>
      <c r="E12" s="79">
        <v>17.7</v>
      </c>
      <c r="F12" s="15">
        <f t="shared" si="0"/>
        <v>498</v>
      </c>
      <c r="G12" s="14">
        <v>3.01</v>
      </c>
      <c r="H12" s="15">
        <f t="shared" si="1"/>
        <v>466</v>
      </c>
      <c r="I12" s="19">
        <v>25.88</v>
      </c>
      <c r="J12" s="15">
        <f t="shared" si="2"/>
        <v>382</v>
      </c>
      <c r="K12" s="15">
        <f t="shared" si="3"/>
        <v>1346</v>
      </c>
    </row>
    <row r="13" spans="1:11" s="3" customFormat="1" ht="17.25" customHeight="1">
      <c r="A13" s="53">
        <v>7</v>
      </c>
      <c r="B13" s="59" t="s">
        <v>254</v>
      </c>
      <c r="C13" s="60" t="s">
        <v>255</v>
      </c>
      <c r="D13" s="60" t="s">
        <v>242</v>
      </c>
      <c r="E13" s="79">
        <v>16.100000000000001</v>
      </c>
      <c r="F13" s="15">
        <f t="shared" si="0"/>
        <v>617</v>
      </c>
      <c r="G13" s="14">
        <v>2.81</v>
      </c>
      <c r="H13" s="15">
        <f t="shared" si="1"/>
        <v>424</v>
      </c>
      <c r="I13" s="19">
        <v>20.3</v>
      </c>
      <c r="J13" s="15">
        <f t="shared" si="2"/>
        <v>292</v>
      </c>
      <c r="K13" s="15">
        <f t="shared" si="3"/>
        <v>1333</v>
      </c>
    </row>
    <row r="14" spans="1:11" s="3" customFormat="1" ht="17.25" customHeight="1">
      <c r="A14" s="53">
        <v>8</v>
      </c>
      <c r="B14" s="59" t="s">
        <v>256</v>
      </c>
      <c r="C14" s="60" t="s">
        <v>257</v>
      </c>
      <c r="D14" s="60" t="s">
        <v>239</v>
      </c>
      <c r="E14" s="79">
        <v>17.3</v>
      </c>
      <c r="F14" s="15">
        <f t="shared" si="0"/>
        <v>527</v>
      </c>
      <c r="G14" s="19">
        <v>2.93</v>
      </c>
      <c r="H14" s="15">
        <f t="shared" si="1"/>
        <v>449</v>
      </c>
      <c r="I14" s="19">
        <v>19.579999999999998</v>
      </c>
      <c r="J14" s="15">
        <f t="shared" si="2"/>
        <v>281</v>
      </c>
      <c r="K14" s="15">
        <f t="shared" si="3"/>
        <v>1257</v>
      </c>
    </row>
    <row r="15" spans="1:11" s="3" customFormat="1" ht="17.25" customHeight="1">
      <c r="A15" s="53">
        <v>9</v>
      </c>
      <c r="B15" s="59" t="s">
        <v>246</v>
      </c>
      <c r="C15" s="61" t="s">
        <v>247</v>
      </c>
      <c r="D15" s="61" t="s">
        <v>239</v>
      </c>
      <c r="E15" s="79">
        <v>17.399999999999999</v>
      </c>
      <c r="F15" s="15">
        <f t="shared" si="0"/>
        <v>519</v>
      </c>
      <c r="G15" s="14">
        <v>3.25</v>
      </c>
      <c r="H15" s="15">
        <f t="shared" si="1"/>
        <v>518</v>
      </c>
      <c r="I15" s="19">
        <v>13.49</v>
      </c>
      <c r="J15" s="15">
        <f t="shared" si="2"/>
        <v>184</v>
      </c>
      <c r="K15" s="15">
        <f t="shared" si="3"/>
        <v>1221</v>
      </c>
    </row>
    <row r="16" spans="1:11" s="3" customFormat="1" ht="17.25" customHeight="1">
      <c r="A16" s="53">
        <v>10</v>
      </c>
      <c r="B16" s="59" t="s">
        <v>260</v>
      </c>
      <c r="C16" s="61" t="s">
        <v>261</v>
      </c>
      <c r="D16" s="61" t="s">
        <v>239</v>
      </c>
      <c r="E16" s="79">
        <v>17.5</v>
      </c>
      <c r="F16" s="15">
        <f t="shared" si="0"/>
        <v>512</v>
      </c>
      <c r="G16" s="19">
        <v>2.42</v>
      </c>
      <c r="H16" s="15">
        <f t="shared" si="1"/>
        <v>345</v>
      </c>
      <c r="I16" s="19">
        <v>14.73</v>
      </c>
      <c r="J16" s="15">
        <f t="shared" si="2"/>
        <v>203</v>
      </c>
      <c r="K16" s="15">
        <f t="shared" si="3"/>
        <v>1060</v>
      </c>
    </row>
    <row r="17" spans="1:11" s="3" customFormat="1" ht="17.25" customHeight="1">
      <c r="A17" s="53">
        <v>11</v>
      </c>
      <c r="B17" s="59" t="s">
        <v>267</v>
      </c>
      <c r="C17" s="60" t="s">
        <v>268</v>
      </c>
      <c r="D17" s="60" t="s">
        <v>269</v>
      </c>
      <c r="E17" s="79">
        <v>17.899999999999999</v>
      </c>
      <c r="F17" s="15">
        <f t="shared" si="0"/>
        <v>483</v>
      </c>
      <c r="G17" s="14">
        <v>2.67</v>
      </c>
      <c r="H17" s="15">
        <f t="shared" si="1"/>
        <v>395</v>
      </c>
      <c r="I17" s="19">
        <v>10.46</v>
      </c>
      <c r="J17" s="15">
        <f t="shared" si="2"/>
        <v>135</v>
      </c>
      <c r="K17" s="15">
        <f t="shared" si="3"/>
        <v>1013</v>
      </c>
    </row>
    <row r="18" spans="1:11" s="3" customFormat="1" ht="17.25" customHeight="1">
      <c r="A18" s="53">
        <v>12</v>
      </c>
      <c r="B18" s="59" t="s">
        <v>237</v>
      </c>
      <c r="C18" s="60" t="s">
        <v>238</v>
      </c>
      <c r="D18" s="60" t="s">
        <v>239</v>
      </c>
      <c r="E18" s="79">
        <v>17.8</v>
      </c>
      <c r="F18" s="15">
        <f t="shared" si="0"/>
        <v>490</v>
      </c>
      <c r="G18" s="14">
        <v>2.5</v>
      </c>
      <c r="H18" s="15">
        <f t="shared" si="1"/>
        <v>361</v>
      </c>
      <c r="I18" s="19">
        <v>12.08</v>
      </c>
      <c r="J18" s="15">
        <f t="shared" si="2"/>
        <v>161</v>
      </c>
      <c r="K18" s="15">
        <f t="shared" si="3"/>
        <v>1012</v>
      </c>
    </row>
    <row r="19" spans="1:11" s="3" customFormat="1" ht="17.25" customHeight="1">
      <c r="A19" s="53"/>
      <c r="B19" s="59" t="s">
        <v>251</v>
      </c>
      <c r="C19" s="61" t="s">
        <v>252</v>
      </c>
      <c r="D19" s="61" t="s">
        <v>253</v>
      </c>
      <c r="E19" s="14" t="s">
        <v>469</v>
      </c>
      <c r="F19" s="15"/>
      <c r="G19" s="14" t="s">
        <v>469</v>
      </c>
      <c r="H19" s="15"/>
      <c r="I19" s="19" t="s">
        <v>469</v>
      </c>
      <c r="J19" s="15"/>
      <c r="K19" s="76" t="s">
        <v>480</v>
      </c>
    </row>
    <row r="20" spans="1:11" s="3" customFormat="1" ht="17.25" customHeight="1">
      <c r="A20" s="53"/>
      <c r="B20" s="59" t="s">
        <v>258</v>
      </c>
      <c r="C20" s="60" t="s">
        <v>259</v>
      </c>
      <c r="D20" s="61" t="s">
        <v>245</v>
      </c>
      <c r="E20" s="14" t="s">
        <v>469</v>
      </c>
      <c r="F20" s="15"/>
      <c r="G20" s="19" t="s">
        <v>478</v>
      </c>
      <c r="H20" s="15"/>
      <c r="I20" s="19" t="s">
        <v>469</v>
      </c>
      <c r="J20" s="15"/>
      <c r="K20" s="76" t="s">
        <v>473</v>
      </c>
    </row>
    <row r="21" spans="1:11" s="3" customFormat="1" ht="17.25" customHeight="1">
      <c r="A21" s="53"/>
      <c r="B21" s="59" t="s">
        <v>270</v>
      </c>
      <c r="C21" s="61" t="s">
        <v>271</v>
      </c>
      <c r="D21" s="61" t="s">
        <v>272</v>
      </c>
      <c r="E21" s="14" t="s">
        <v>510</v>
      </c>
      <c r="F21" s="15"/>
      <c r="G21" s="14" t="s">
        <v>478</v>
      </c>
      <c r="H21" s="15"/>
      <c r="I21" s="19" t="s">
        <v>478</v>
      </c>
      <c r="J21" s="15"/>
      <c r="K21" s="76" t="s">
        <v>484</v>
      </c>
    </row>
    <row r="22" spans="1:11" s="3" customFormat="1" ht="17.25" customHeight="1">
      <c r="A22" s="5"/>
      <c r="B22" s="38"/>
      <c r="C22" s="39"/>
      <c r="D22" s="39"/>
      <c r="E22" s="31"/>
      <c r="F22" s="37"/>
      <c r="G22" s="20"/>
      <c r="H22" s="37"/>
      <c r="I22" s="20"/>
      <c r="J22" s="37"/>
      <c r="K22" s="37"/>
    </row>
    <row r="23" spans="1:11" s="3" customFormat="1" ht="17.25" customHeight="1">
      <c r="A23" s="5"/>
      <c r="B23" s="38"/>
      <c r="C23" s="39"/>
      <c r="D23" s="39"/>
      <c r="E23" s="31"/>
      <c r="F23" s="37"/>
      <c r="G23" s="20"/>
      <c r="H23" s="37"/>
      <c r="I23" s="20"/>
      <c r="J23" s="37"/>
      <c r="K23" s="37"/>
    </row>
    <row r="24" spans="1:11" s="3" customFormat="1" ht="17.25" customHeight="1">
      <c r="A24" s="5"/>
      <c r="B24" s="38"/>
      <c r="C24" s="39"/>
      <c r="D24" s="39"/>
      <c r="E24" s="31"/>
      <c r="F24" s="37"/>
      <c r="G24" s="20"/>
      <c r="H24" s="37"/>
      <c r="I24" s="20"/>
      <c r="J24" s="37"/>
      <c r="K24" s="37"/>
    </row>
    <row r="25" spans="1:11" s="3" customFormat="1" ht="17.25" customHeight="1">
      <c r="A25" s="5"/>
      <c r="B25" s="38"/>
      <c r="C25" s="39"/>
      <c r="D25" s="39"/>
      <c r="E25" s="31"/>
      <c r="F25" s="37"/>
      <c r="G25" s="20"/>
      <c r="H25" s="37"/>
      <c r="I25" s="20"/>
      <c r="J25" s="37"/>
      <c r="K25" s="37"/>
    </row>
    <row r="26" spans="1:11" s="3" customFormat="1" ht="17.25" customHeight="1">
      <c r="A26" s="5"/>
      <c r="B26" s="38"/>
      <c r="C26" s="39"/>
      <c r="D26" s="39"/>
      <c r="E26" s="31"/>
      <c r="F26" s="37"/>
      <c r="G26" s="20"/>
      <c r="H26" s="37"/>
      <c r="I26" s="20"/>
      <c r="J26" s="37"/>
      <c r="K26" s="37"/>
    </row>
    <row r="27" spans="1:11" ht="17.25" customHeight="1">
      <c r="A27" s="5"/>
      <c r="B27" s="38"/>
      <c r="C27" s="39"/>
      <c r="D27" s="39"/>
      <c r="F27" s="37"/>
      <c r="H27" s="37"/>
      <c r="J27" s="37"/>
      <c r="K27" s="37"/>
    </row>
    <row r="28" spans="1:11" ht="17.25" customHeight="1">
      <c r="A28" s="5"/>
      <c r="B28" s="38"/>
      <c r="C28" s="39"/>
      <c r="D28" s="39"/>
      <c r="F28" s="37"/>
      <c r="H28" s="37"/>
      <c r="J28" s="37"/>
      <c r="K28" s="37"/>
    </row>
    <row r="29" spans="1:11" ht="17.25" customHeight="1">
      <c r="A29" s="5"/>
      <c r="B29" s="38"/>
      <c r="C29" s="39"/>
      <c r="D29" s="39"/>
      <c r="F29" s="37"/>
      <c r="H29" s="37"/>
      <c r="J29" s="37"/>
      <c r="K29" s="37"/>
    </row>
    <row r="30" spans="1:11" ht="17.25" customHeight="1">
      <c r="A30" s="5"/>
      <c r="B30" s="38"/>
      <c r="C30" s="39"/>
      <c r="D30" s="39"/>
      <c r="F30" s="37"/>
      <c r="H30" s="37"/>
      <c r="J30" s="37"/>
      <c r="K30" s="37"/>
    </row>
    <row r="31" spans="1:11" ht="17.25" customHeight="1">
      <c r="A31" s="5"/>
      <c r="B31" s="38"/>
      <c r="C31" s="39"/>
      <c r="D31" s="39"/>
      <c r="F31" s="37"/>
      <c r="H31" s="37"/>
      <c r="J31" s="37"/>
      <c r="K31" s="37"/>
    </row>
    <row r="32" spans="1:11" ht="17.25" customHeight="1">
      <c r="A32" s="5"/>
      <c r="B32" s="38"/>
      <c r="C32" s="39"/>
      <c r="D32" s="39"/>
      <c r="F32" s="37"/>
      <c r="H32" s="37"/>
      <c r="J32" s="37"/>
      <c r="K32" s="37"/>
    </row>
    <row r="33" ht="17.25" customHeight="1"/>
    <row r="34" ht="17.25" customHeight="1"/>
  </sheetData>
  <protectedRanges>
    <protectedRange sqref="C19 C14" name="範囲5_2_2_2_1"/>
    <protectedRange sqref="C21 C16" name="範囲5_1_3_2_1"/>
    <protectedRange sqref="C10" name="範囲5_1_4_1_1"/>
    <protectedRange sqref="C11" name="範囲5_1_5_1"/>
  </protectedRanges>
  <autoFilter ref="B6:K6">
    <sortState ref="B5:K19">
      <sortCondition descending="1" ref="K4"/>
    </sortState>
  </autoFilter>
  <mergeCells count="2">
    <mergeCell ref="B1:E1"/>
    <mergeCell ref="A4:B4"/>
  </mergeCells>
  <phoneticPr fontId="8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0:C11 C14:C16 C19:C21"/>
  </dataValidations>
  <hyperlinks>
    <hyperlink ref="K2" r:id="rId1" display="komaki-h@amigo2.ne.jp"/>
    <hyperlink ref="K1" r:id="rId2" display="httokuda@lilac.ocn.ne.jp"/>
    <hyperlink ref="K4" r:id="rId3" display="httokuda@lilac.ocn.ne.jp"/>
    <hyperlink ref="K6" r:id="rId4" display="kays0601@yahoo.co.jp"/>
  </hyperlinks>
  <pageMargins left="0.78749999999999998" right="0.78749999999999998" top="0.19652777777777777" bottom="0.19652777777777777" header="0.51180555555555562" footer="0.51180555555555562"/>
  <pageSetup paperSize="9" firstPageNumber="0" orientation="landscape" horizontalDpi="4294967294" verticalDpi="300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42"/>
  <sheetViews>
    <sheetView zoomScaleNormal="100" workbookViewId="0">
      <selection activeCell="B1" sqref="B1:E1"/>
    </sheetView>
  </sheetViews>
  <sheetFormatPr defaultRowHeight="17.25"/>
  <cols>
    <col min="1" max="1" width="5" style="1" customWidth="1"/>
    <col min="2" max="2" width="7.5" style="1" customWidth="1"/>
    <col min="3" max="3" width="15.625" style="1" customWidth="1"/>
    <col min="4" max="4" width="25" style="1" customWidth="1"/>
    <col min="5" max="5" width="10" style="25" customWidth="1"/>
    <col min="6" max="6" width="10" style="21" customWidth="1"/>
    <col min="7" max="7" width="10" style="23" customWidth="1"/>
    <col min="8" max="8" width="10" style="21" customWidth="1"/>
    <col min="9" max="9" width="10" style="23" customWidth="1"/>
    <col min="10" max="11" width="10" style="21" customWidth="1"/>
    <col min="12" max="16384" width="9" style="1"/>
  </cols>
  <sheetData>
    <row r="1" spans="1:11">
      <c r="B1" s="135" t="s">
        <v>509</v>
      </c>
      <c r="C1" s="136"/>
      <c r="D1" s="136"/>
      <c r="E1" s="136"/>
    </row>
    <row r="4" spans="1:11">
      <c r="A4" s="139" t="s">
        <v>517</v>
      </c>
      <c r="B4" s="140"/>
      <c r="E4" s="92"/>
      <c r="F4" s="6"/>
      <c r="G4" s="88"/>
      <c r="H4" s="6"/>
      <c r="I4" s="88"/>
      <c r="J4" s="6"/>
      <c r="K4" s="88"/>
    </row>
    <row r="5" spans="1:11">
      <c r="A5" s="102"/>
      <c r="B5" s="102"/>
      <c r="E5" s="87" t="s">
        <v>507</v>
      </c>
      <c r="F5" s="84"/>
      <c r="G5" s="88" t="s">
        <v>4</v>
      </c>
      <c r="H5" s="6"/>
      <c r="I5" s="89" t="s">
        <v>5</v>
      </c>
      <c r="J5" s="84"/>
      <c r="K5" s="90" t="s">
        <v>6</v>
      </c>
    </row>
    <row r="6" spans="1:11">
      <c r="B6" s="1" t="s">
        <v>7</v>
      </c>
      <c r="C6" s="1" t="s">
        <v>8</v>
      </c>
      <c r="D6" s="1" t="s">
        <v>9</v>
      </c>
      <c r="E6" s="130" t="s">
        <v>14</v>
      </c>
      <c r="F6" s="103" t="s">
        <v>11</v>
      </c>
      <c r="G6" s="131" t="s">
        <v>12</v>
      </c>
      <c r="H6" s="104" t="s">
        <v>11</v>
      </c>
      <c r="I6" s="131" t="s">
        <v>13</v>
      </c>
      <c r="J6" s="104" t="s">
        <v>11</v>
      </c>
      <c r="K6" s="104"/>
    </row>
    <row r="7" spans="1:11">
      <c r="A7" s="57">
        <v>1</v>
      </c>
      <c r="B7" s="59" t="s">
        <v>321</v>
      </c>
      <c r="C7" s="60" t="s">
        <v>322</v>
      </c>
      <c r="D7" s="60">
        <v>6</v>
      </c>
      <c r="E7" s="79">
        <v>13.5</v>
      </c>
      <c r="F7" s="15">
        <f t="shared" ref="F7:F24" si="0">ROUND(25.4347*(25.5-E7)^1.34,0)</f>
        <v>710</v>
      </c>
      <c r="G7" s="19">
        <v>4.95</v>
      </c>
      <c r="H7" s="15">
        <f t="shared" ref="H7:H24" si="1">ROUND(0.14354*(100*G7-1.77)^1.385,0)</f>
        <v>771</v>
      </c>
      <c r="I7" s="19">
        <v>53.1</v>
      </c>
      <c r="J7" s="15">
        <f t="shared" ref="J7:J24" si="2">ROUND(10.14*(I7-3)^1.02,0)</f>
        <v>549</v>
      </c>
      <c r="K7" s="15">
        <f t="shared" ref="K7:K24" si="3">ROUND(F7+H7+J7,0)</f>
        <v>2030</v>
      </c>
    </row>
    <row r="8" spans="1:11">
      <c r="A8" s="57">
        <v>2</v>
      </c>
      <c r="B8" s="59" t="s">
        <v>323</v>
      </c>
      <c r="C8" s="61" t="s">
        <v>324</v>
      </c>
      <c r="D8" s="61" t="s">
        <v>325</v>
      </c>
      <c r="E8" s="79">
        <v>14.4</v>
      </c>
      <c r="F8" s="15">
        <f t="shared" si="0"/>
        <v>640</v>
      </c>
      <c r="G8" s="19">
        <v>3.77</v>
      </c>
      <c r="H8" s="15">
        <f t="shared" si="1"/>
        <v>528</v>
      </c>
      <c r="I8" s="19">
        <v>57.62</v>
      </c>
      <c r="J8" s="15">
        <f t="shared" si="2"/>
        <v>600</v>
      </c>
      <c r="K8" s="15">
        <f t="shared" si="3"/>
        <v>1768</v>
      </c>
    </row>
    <row r="9" spans="1:11">
      <c r="A9" s="50">
        <v>3</v>
      </c>
      <c r="B9" s="59" t="s">
        <v>302</v>
      </c>
      <c r="C9" s="60" t="s">
        <v>303</v>
      </c>
      <c r="D9" s="60" t="s">
        <v>304</v>
      </c>
      <c r="E9" s="80">
        <v>14.2</v>
      </c>
      <c r="F9" s="55">
        <f t="shared" si="0"/>
        <v>655</v>
      </c>
      <c r="G9" s="56">
        <v>4.04</v>
      </c>
      <c r="H9" s="55">
        <f t="shared" si="1"/>
        <v>581</v>
      </c>
      <c r="I9" s="56">
        <v>47.86</v>
      </c>
      <c r="J9" s="55">
        <f t="shared" si="2"/>
        <v>491</v>
      </c>
      <c r="K9" s="55">
        <f t="shared" si="3"/>
        <v>1727</v>
      </c>
    </row>
    <row r="10" spans="1:11">
      <c r="A10" s="50">
        <v>4</v>
      </c>
      <c r="B10" s="59" t="s">
        <v>296</v>
      </c>
      <c r="C10" s="60" t="s">
        <v>297</v>
      </c>
      <c r="D10" s="60" t="s">
        <v>298</v>
      </c>
      <c r="E10" s="79">
        <v>14.4</v>
      </c>
      <c r="F10" s="15">
        <f t="shared" si="0"/>
        <v>640</v>
      </c>
      <c r="G10" s="19">
        <v>4.2300000000000004</v>
      </c>
      <c r="H10" s="15">
        <f t="shared" si="1"/>
        <v>619</v>
      </c>
      <c r="I10" s="19">
        <v>39.06</v>
      </c>
      <c r="J10" s="15">
        <f t="shared" si="2"/>
        <v>393</v>
      </c>
      <c r="K10" s="15">
        <f t="shared" si="3"/>
        <v>1652</v>
      </c>
    </row>
    <row r="11" spans="1:11">
      <c r="A11" s="50">
        <v>5</v>
      </c>
      <c r="B11" s="59" t="s">
        <v>275</v>
      </c>
      <c r="C11" s="60" t="s">
        <v>276</v>
      </c>
      <c r="D11" s="61" t="s">
        <v>277</v>
      </c>
      <c r="E11" s="80">
        <v>14.5</v>
      </c>
      <c r="F11" s="55">
        <f t="shared" si="0"/>
        <v>632</v>
      </c>
      <c r="G11" s="56">
        <v>3.95</v>
      </c>
      <c r="H11" s="55">
        <f t="shared" si="1"/>
        <v>563</v>
      </c>
      <c r="I11" s="56">
        <v>41.15</v>
      </c>
      <c r="J11" s="55">
        <f t="shared" si="2"/>
        <v>416</v>
      </c>
      <c r="K11" s="55">
        <f t="shared" si="3"/>
        <v>1611</v>
      </c>
    </row>
    <row r="12" spans="1:11">
      <c r="A12" s="50">
        <v>6</v>
      </c>
      <c r="B12" s="59" t="s">
        <v>305</v>
      </c>
      <c r="C12" s="60" t="s">
        <v>306</v>
      </c>
      <c r="D12" s="61" t="s">
        <v>307</v>
      </c>
      <c r="E12" s="80">
        <v>14.9</v>
      </c>
      <c r="F12" s="55">
        <f t="shared" si="0"/>
        <v>602</v>
      </c>
      <c r="G12" s="56">
        <v>3.65</v>
      </c>
      <c r="H12" s="55">
        <f t="shared" si="1"/>
        <v>504</v>
      </c>
      <c r="I12" s="56">
        <v>48.86</v>
      </c>
      <c r="J12" s="55">
        <f t="shared" si="2"/>
        <v>502</v>
      </c>
      <c r="K12" s="55">
        <f t="shared" si="3"/>
        <v>1608</v>
      </c>
    </row>
    <row r="13" spans="1:11">
      <c r="A13" s="50">
        <v>7</v>
      </c>
      <c r="B13" s="59" t="s">
        <v>310</v>
      </c>
      <c r="C13" s="61" t="s">
        <v>311</v>
      </c>
      <c r="D13" s="61" t="s">
        <v>304</v>
      </c>
      <c r="E13" s="79">
        <v>14.5</v>
      </c>
      <c r="F13" s="15">
        <f t="shared" si="0"/>
        <v>632</v>
      </c>
      <c r="G13" s="19">
        <v>3.57</v>
      </c>
      <c r="H13" s="15">
        <f t="shared" si="1"/>
        <v>489</v>
      </c>
      <c r="I13" s="19">
        <v>44.58</v>
      </c>
      <c r="J13" s="15">
        <f t="shared" si="2"/>
        <v>454</v>
      </c>
      <c r="K13" s="15">
        <f t="shared" si="3"/>
        <v>1575</v>
      </c>
    </row>
    <row r="14" spans="1:11">
      <c r="A14" s="50">
        <v>8</v>
      </c>
      <c r="B14" s="59" t="s">
        <v>278</v>
      </c>
      <c r="C14" s="60" t="s">
        <v>279</v>
      </c>
      <c r="D14" s="60" t="s">
        <v>280</v>
      </c>
      <c r="E14" s="80">
        <v>16</v>
      </c>
      <c r="F14" s="55">
        <f t="shared" si="0"/>
        <v>519</v>
      </c>
      <c r="G14" s="56">
        <v>3.4</v>
      </c>
      <c r="H14" s="55">
        <f t="shared" si="1"/>
        <v>457</v>
      </c>
      <c r="I14" s="56">
        <v>52.51</v>
      </c>
      <c r="J14" s="55">
        <f t="shared" si="2"/>
        <v>543</v>
      </c>
      <c r="K14" s="55">
        <f t="shared" si="3"/>
        <v>1519</v>
      </c>
    </row>
    <row r="15" spans="1:11">
      <c r="A15" s="50">
        <v>8</v>
      </c>
      <c r="B15" s="59" t="s">
        <v>290</v>
      </c>
      <c r="C15" s="61" t="s">
        <v>291</v>
      </c>
      <c r="D15" s="61" t="s">
        <v>292</v>
      </c>
      <c r="E15" s="79">
        <v>15.3</v>
      </c>
      <c r="F15" s="15">
        <f t="shared" si="0"/>
        <v>571</v>
      </c>
      <c r="G15" s="19">
        <v>3.77</v>
      </c>
      <c r="H15" s="15">
        <f t="shared" si="1"/>
        <v>528</v>
      </c>
      <c r="I15" s="19">
        <v>41.49</v>
      </c>
      <c r="J15" s="15">
        <f t="shared" si="2"/>
        <v>420</v>
      </c>
      <c r="K15" s="15">
        <f t="shared" si="3"/>
        <v>1519</v>
      </c>
    </row>
    <row r="16" spans="1:11">
      <c r="A16" s="50">
        <v>10</v>
      </c>
      <c r="B16" s="59" t="s">
        <v>319</v>
      </c>
      <c r="C16" s="61" t="s">
        <v>320</v>
      </c>
      <c r="D16" s="61" t="s">
        <v>280</v>
      </c>
      <c r="E16" s="79">
        <v>14.9</v>
      </c>
      <c r="F16" s="15">
        <f t="shared" si="0"/>
        <v>602</v>
      </c>
      <c r="G16" s="19">
        <v>3.33</v>
      </c>
      <c r="H16" s="15">
        <f t="shared" si="1"/>
        <v>444</v>
      </c>
      <c r="I16" s="19">
        <v>43.82</v>
      </c>
      <c r="J16" s="15">
        <f t="shared" si="2"/>
        <v>446</v>
      </c>
      <c r="K16" s="15">
        <f t="shared" si="3"/>
        <v>1492</v>
      </c>
    </row>
    <row r="17" spans="1:11">
      <c r="A17" s="50">
        <v>11</v>
      </c>
      <c r="B17" s="59" t="s">
        <v>328</v>
      </c>
      <c r="C17" s="60" t="s">
        <v>329</v>
      </c>
      <c r="D17" s="61" t="s">
        <v>289</v>
      </c>
      <c r="E17" s="80">
        <v>16.399999999999999</v>
      </c>
      <c r="F17" s="55">
        <f t="shared" si="0"/>
        <v>490</v>
      </c>
      <c r="G17" s="56">
        <v>3.45</v>
      </c>
      <c r="H17" s="55">
        <f t="shared" si="1"/>
        <v>466</v>
      </c>
      <c r="I17" s="56">
        <v>47.3</v>
      </c>
      <c r="J17" s="55">
        <f t="shared" si="2"/>
        <v>485</v>
      </c>
      <c r="K17" s="55">
        <f t="shared" si="3"/>
        <v>1441</v>
      </c>
    </row>
    <row r="18" spans="1:11">
      <c r="A18" s="50">
        <v>12</v>
      </c>
      <c r="B18" s="59" t="s">
        <v>317</v>
      </c>
      <c r="C18" s="61" t="s">
        <v>318</v>
      </c>
      <c r="D18" s="61" t="s">
        <v>286</v>
      </c>
      <c r="E18" s="79">
        <v>15.5</v>
      </c>
      <c r="F18" s="15">
        <f t="shared" si="0"/>
        <v>556</v>
      </c>
      <c r="G18" s="19">
        <v>3.33</v>
      </c>
      <c r="H18" s="15">
        <f t="shared" si="1"/>
        <v>444</v>
      </c>
      <c r="I18" s="19">
        <v>39.19</v>
      </c>
      <c r="J18" s="15">
        <f t="shared" si="2"/>
        <v>394</v>
      </c>
      <c r="K18" s="15">
        <f t="shared" si="3"/>
        <v>1394</v>
      </c>
    </row>
    <row r="19" spans="1:11">
      <c r="A19" s="50">
        <v>13</v>
      </c>
      <c r="B19" s="59" t="s">
        <v>314</v>
      </c>
      <c r="C19" s="60" t="s">
        <v>315</v>
      </c>
      <c r="D19" s="60" t="s">
        <v>316</v>
      </c>
      <c r="E19" s="79">
        <v>16</v>
      </c>
      <c r="F19" s="15">
        <f t="shared" si="0"/>
        <v>519</v>
      </c>
      <c r="G19" s="19">
        <v>2.93</v>
      </c>
      <c r="H19" s="15">
        <f t="shared" si="1"/>
        <v>371</v>
      </c>
      <c r="I19" s="19">
        <v>46.05</v>
      </c>
      <c r="J19" s="15">
        <f t="shared" si="2"/>
        <v>471</v>
      </c>
      <c r="K19" s="15">
        <f t="shared" si="3"/>
        <v>1361</v>
      </c>
    </row>
    <row r="20" spans="1:11">
      <c r="A20" s="50">
        <v>14</v>
      </c>
      <c r="B20" s="59" t="s">
        <v>293</v>
      </c>
      <c r="C20" s="61" t="s">
        <v>294</v>
      </c>
      <c r="D20" s="61" t="s">
        <v>295</v>
      </c>
      <c r="E20" s="79">
        <v>18.100000000000001</v>
      </c>
      <c r="F20" s="15">
        <f t="shared" si="0"/>
        <v>372</v>
      </c>
      <c r="G20" s="19">
        <v>3.3</v>
      </c>
      <c r="H20" s="15">
        <f t="shared" si="1"/>
        <v>438</v>
      </c>
      <c r="I20" s="19">
        <v>41.18</v>
      </c>
      <c r="J20" s="15">
        <f t="shared" si="2"/>
        <v>416</v>
      </c>
      <c r="K20" s="15">
        <f t="shared" si="3"/>
        <v>1226</v>
      </c>
    </row>
    <row r="21" spans="1:11">
      <c r="A21" s="50">
        <v>15</v>
      </c>
      <c r="B21" s="59" t="s">
        <v>477</v>
      </c>
      <c r="C21" s="61" t="s">
        <v>334</v>
      </c>
      <c r="D21" s="61" t="s">
        <v>335</v>
      </c>
      <c r="E21" s="79">
        <v>16.600000000000001</v>
      </c>
      <c r="F21" s="15">
        <f t="shared" si="0"/>
        <v>476</v>
      </c>
      <c r="G21" s="19">
        <v>3.27</v>
      </c>
      <c r="H21" s="15">
        <f t="shared" si="1"/>
        <v>433</v>
      </c>
      <c r="I21" s="19">
        <v>30.36</v>
      </c>
      <c r="J21" s="15">
        <f t="shared" si="2"/>
        <v>296</v>
      </c>
      <c r="K21" s="15">
        <f t="shared" si="3"/>
        <v>1205</v>
      </c>
    </row>
    <row r="22" spans="1:11">
      <c r="A22" s="50">
        <v>16</v>
      </c>
      <c r="B22" s="59" t="s">
        <v>284</v>
      </c>
      <c r="C22" s="60" t="s">
        <v>285</v>
      </c>
      <c r="D22" s="61" t="s">
        <v>286</v>
      </c>
      <c r="E22" s="79">
        <v>16.399999999999999</v>
      </c>
      <c r="F22" s="15">
        <f t="shared" si="0"/>
        <v>490</v>
      </c>
      <c r="G22" s="19">
        <v>3.15</v>
      </c>
      <c r="H22" s="15">
        <f t="shared" si="1"/>
        <v>411</v>
      </c>
      <c r="I22" s="19">
        <v>27.56</v>
      </c>
      <c r="J22" s="15">
        <f t="shared" si="2"/>
        <v>266</v>
      </c>
      <c r="K22" s="15">
        <f t="shared" si="3"/>
        <v>1167</v>
      </c>
    </row>
    <row r="23" spans="1:11">
      <c r="A23" s="50">
        <v>17</v>
      </c>
      <c r="B23" s="59" t="s">
        <v>308</v>
      </c>
      <c r="C23" s="60" t="s">
        <v>309</v>
      </c>
      <c r="D23" s="60" t="s">
        <v>286</v>
      </c>
      <c r="E23" s="80">
        <v>17.2</v>
      </c>
      <c r="F23" s="55">
        <f t="shared" si="0"/>
        <v>434</v>
      </c>
      <c r="G23" s="56">
        <v>2.94</v>
      </c>
      <c r="H23" s="55">
        <f t="shared" si="1"/>
        <v>373</v>
      </c>
      <c r="I23" s="56">
        <v>27.27</v>
      </c>
      <c r="J23" s="55">
        <f t="shared" si="2"/>
        <v>262</v>
      </c>
      <c r="K23" s="55">
        <f t="shared" si="3"/>
        <v>1069</v>
      </c>
    </row>
    <row r="24" spans="1:11">
      <c r="A24" s="50">
        <v>18</v>
      </c>
      <c r="B24" s="59" t="s">
        <v>299</v>
      </c>
      <c r="C24" s="61" t="s">
        <v>300</v>
      </c>
      <c r="D24" s="61" t="s">
        <v>301</v>
      </c>
      <c r="E24" s="79">
        <v>17.2</v>
      </c>
      <c r="F24" s="15">
        <f t="shared" si="0"/>
        <v>434</v>
      </c>
      <c r="G24" s="19">
        <v>2.9</v>
      </c>
      <c r="H24" s="15">
        <f t="shared" si="1"/>
        <v>366</v>
      </c>
      <c r="I24" s="19">
        <v>26.11</v>
      </c>
      <c r="J24" s="15">
        <f t="shared" si="2"/>
        <v>250</v>
      </c>
      <c r="K24" s="15">
        <f t="shared" si="3"/>
        <v>1050</v>
      </c>
    </row>
    <row r="25" spans="1:11">
      <c r="A25" s="50"/>
      <c r="B25" s="59" t="s">
        <v>281</v>
      </c>
      <c r="C25" s="61" t="s">
        <v>282</v>
      </c>
      <c r="D25" s="61" t="s">
        <v>283</v>
      </c>
      <c r="E25" s="14" t="s">
        <v>478</v>
      </c>
      <c r="F25" s="15"/>
      <c r="G25" s="19" t="s">
        <v>478</v>
      </c>
      <c r="H25" s="15"/>
      <c r="I25" s="19" t="s">
        <v>478</v>
      </c>
      <c r="J25" s="15"/>
      <c r="K25" s="76" t="s">
        <v>480</v>
      </c>
    </row>
    <row r="26" spans="1:11">
      <c r="A26" s="50"/>
      <c r="B26" s="59" t="s">
        <v>287</v>
      </c>
      <c r="C26" s="60" t="s">
        <v>288</v>
      </c>
      <c r="D26" s="60" t="s">
        <v>289</v>
      </c>
      <c r="E26" s="14" t="s">
        <v>478</v>
      </c>
      <c r="F26" s="15"/>
      <c r="G26" s="19" t="s">
        <v>478</v>
      </c>
      <c r="H26" s="15"/>
      <c r="I26" s="19" t="s">
        <v>478</v>
      </c>
      <c r="J26" s="15"/>
      <c r="K26" s="76" t="s">
        <v>473</v>
      </c>
    </row>
    <row r="27" spans="1:11">
      <c r="A27" s="50"/>
      <c r="B27" s="59" t="s">
        <v>312</v>
      </c>
      <c r="C27" s="60" t="s">
        <v>313</v>
      </c>
      <c r="D27" s="61" t="s">
        <v>307</v>
      </c>
      <c r="E27" s="14" t="s">
        <v>478</v>
      </c>
      <c r="F27" s="15"/>
      <c r="G27" s="19" t="s">
        <v>478</v>
      </c>
      <c r="H27" s="15"/>
      <c r="I27" s="19" t="s">
        <v>478</v>
      </c>
      <c r="J27" s="15"/>
      <c r="K27" s="76" t="s">
        <v>482</v>
      </c>
    </row>
    <row r="28" spans="1:11">
      <c r="A28" s="50"/>
      <c r="B28" s="59" t="s">
        <v>326</v>
      </c>
      <c r="C28" s="60" t="s">
        <v>327</v>
      </c>
      <c r="D28" s="60" t="s">
        <v>292</v>
      </c>
      <c r="E28" s="54" t="s">
        <v>478</v>
      </c>
      <c r="F28" s="55"/>
      <c r="G28" s="56" t="s">
        <v>478</v>
      </c>
      <c r="H28" s="55"/>
      <c r="I28" s="56" t="s">
        <v>478</v>
      </c>
      <c r="J28" s="55"/>
      <c r="K28" s="77" t="s">
        <v>483</v>
      </c>
    </row>
    <row r="29" spans="1:11">
      <c r="A29" s="50"/>
      <c r="B29" s="59" t="s">
        <v>330</v>
      </c>
      <c r="C29" s="60" t="s">
        <v>331</v>
      </c>
      <c r="D29" s="60" t="s">
        <v>332</v>
      </c>
      <c r="E29" s="54" t="s">
        <v>478</v>
      </c>
      <c r="F29" s="55"/>
      <c r="G29" s="56" t="s">
        <v>478</v>
      </c>
      <c r="H29" s="55"/>
      <c r="I29" s="56" t="s">
        <v>478</v>
      </c>
      <c r="J29" s="55"/>
      <c r="K29" s="77" t="s">
        <v>480</v>
      </c>
    </row>
    <row r="30" spans="1:11">
      <c r="A30" s="43"/>
      <c r="B30" s="40"/>
      <c r="C30" s="48"/>
      <c r="D30" s="48"/>
    </row>
    <row r="31" spans="1:11">
      <c r="A31" s="43"/>
      <c r="B31" s="40"/>
      <c r="C31" s="48"/>
      <c r="D31" s="48"/>
    </row>
    <row r="32" spans="1:11">
      <c r="A32" s="43"/>
      <c r="B32" s="40"/>
      <c r="C32" s="48"/>
      <c r="D32" s="48"/>
    </row>
    <row r="33" spans="1:4">
      <c r="A33" s="43"/>
      <c r="B33" s="40"/>
      <c r="C33" s="48"/>
      <c r="D33" s="48"/>
    </row>
    <row r="34" spans="1:4">
      <c r="A34" s="43"/>
      <c r="B34" s="40"/>
      <c r="C34" s="48"/>
      <c r="D34" s="48"/>
    </row>
    <row r="35" spans="1:4">
      <c r="A35" s="43"/>
      <c r="B35" s="40"/>
      <c r="C35" s="48"/>
      <c r="D35" s="48"/>
    </row>
    <row r="36" spans="1:4">
      <c r="A36" s="43"/>
      <c r="B36" s="40"/>
      <c r="C36" s="48"/>
      <c r="D36" s="48"/>
    </row>
    <row r="37" spans="1:4">
      <c r="A37" s="43"/>
      <c r="B37" s="40"/>
      <c r="C37" s="48"/>
      <c r="D37" s="48"/>
    </row>
    <row r="38" spans="1:4">
      <c r="A38" s="43"/>
      <c r="B38" s="40"/>
      <c r="C38" s="48"/>
      <c r="D38" s="48"/>
    </row>
    <row r="39" spans="1:4">
      <c r="A39" s="43"/>
      <c r="B39" s="40"/>
      <c r="C39" s="48"/>
      <c r="D39" s="48"/>
    </row>
    <row r="40" spans="1:4">
      <c r="A40" s="43"/>
      <c r="B40" s="40"/>
      <c r="C40" s="48"/>
      <c r="D40" s="48"/>
    </row>
    <row r="41" spans="1:4">
      <c r="A41" s="43"/>
      <c r="B41" s="40"/>
      <c r="C41" s="48"/>
      <c r="D41" s="48"/>
    </row>
    <row r="42" spans="1:4">
      <c r="A42" s="43"/>
      <c r="B42" s="40"/>
      <c r="C42" s="39"/>
      <c r="D42" s="39"/>
    </row>
  </sheetData>
  <protectedRanges>
    <protectedRange sqref="C29 C16" name="範囲5_4_2_4"/>
    <protectedRange sqref="C9 C19" name="範囲5_4_2_1_3"/>
    <protectedRange sqref="C11 C21" name="範囲5_1_2_1_1_3"/>
  </protectedRanges>
  <autoFilter ref="B6:K6"/>
  <mergeCells count="2">
    <mergeCell ref="B1:E1"/>
    <mergeCell ref="A4:B4"/>
  </mergeCells>
  <phoneticPr fontId="8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9 C26 C29 C11 C19 C13 C16 C21 C23"/>
  </dataValidations>
  <hyperlinks>
    <hyperlink ref="K6" r:id="rId1" display="kays0601@yahoo.co.jp"/>
  </hyperlinks>
  <pageMargins left="0.78749999999999998" right="0.78749999999999998" top="0.19652777777777777" bottom="0.19652777777777777" header="0.51180555555555562" footer="0.51180555555555562"/>
  <pageSetup paperSize="9" firstPageNumber="0" orientation="landscape" horizontalDpi="4294967294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7"/>
  <sheetViews>
    <sheetView zoomScaleNormal="100" zoomScalePageLayoutView="80" workbookViewId="0">
      <selection activeCell="B1" sqref="B1:E1"/>
    </sheetView>
  </sheetViews>
  <sheetFormatPr defaultRowHeight="17.25"/>
  <cols>
    <col min="1" max="1" width="5" style="1" customWidth="1"/>
    <col min="2" max="2" width="7.5" style="1" customWidth="1"/>
    <col min="3" max="3" width="15.625" style="1" customWidth="1"/>
    <col min="4" max="4" width="25" style="1" customWidth="1"/>
    <col min="5" max="5" width="10" style="25" customWidth="1"/>
    <col min="6" max="6" width="10" style="21" customWidth="1"/>
    <col min="7" max="7" width="10" style="23" customWidth="1"/>
    <col min="8" max="8" width="10" style="21" customWidth="1"/>
    <col min="9" max="9" width="10" style="23" customWidth="1"/>
    <col min="10" max="11" width="10" style="21" customWidth="1"/>
    <col min="12" max="16384" width="9" style="1"/>
  </cols>
  <sheetData>
    <row r="1" spans="1:11">
      <c r="B1" s="135" t="s">
        <v>509</v>
      </c>
      <c r="C1" s="136"/>
      <c r="D1" s="136"/>
      <c r="E1" s="136"/>
    </row>
    <row r="4" spans="1:11">
      <c r="A4" s="139" t="s">
        <v>518</v>
      </c>
      <c r="B4" s="140"/>
      <c r="E4" s="92"/>
      <c r="F4" s="6"/>
      <c r="G4" s="88"/>
      <c r="H4" s="6"/>
      <c r="I4" s="88"/>
      <c r="J4" s="6"/>
      <c r="K4" s="88"/>
    </row>
    <row r="5" spans="1:11">
      <c r="A5" s="102"/>
      <c r="B5" s="102"/>
      <c r="E5" s="87" t="s">
        <v>507</v>
      </c>
      <c r="F5" s="84"/>
      <c r="G5" s="88" t="s">
        <v>4</v>
      </c>
      <c r="H5" s="6"/>
      <c r="I5" s="89" t="s">
        <v>5</v>
      </c>
      <c r="J5" s="84"/>
      <c r="K5" s="90" t="s">
        <v>6</v>
      </c>
    </row>
    <row r="6" spans="1:11">
      <c r="B6" s="1" t="s">
        <v>7</v>
      </c>
      <c r="C6" s="1" t="s">
        <v>8</v>
      </c>
      <c r="D6" s="1" t="s">
        <v>9</v>
      </c>
      <c r="E6" s="130" t="s">
        <v>14</v>
      </c>
      <c r="F6" s="103" t="s">
        <v>11</v>
      </c>
      <c r="G6" s="131" t="s">
        <v>12</v>
      </c>
      <c r="H6" s="104" t="s">
        <v>11</v>
      </c>
      <c r="I6" s="131" t="s">
        <v>13</v>
      </c>
      <c r="J6" s="104" t="s">
        <v>11</v>
      </c>
      <c r="K6" s="104"/>
    </row>
    <row r="7" spans="1:11">
      <c r="A7" s="50">
        <v>1</v>
      </c>
      <c r="B7" s="74" t="s">
        <v>376</v>
      </c>
      <c r="C7" s="75" t="s">
        <v>377</v>
      </c>
      <c r="D7" s="75" t="s">
        <v>295</v>
      </c>
      <c r="E7" s="79">
        <v>14.8</v>
      </c>
      <c r="F7" s="15">
        <f t="shared" ref="F7:F28" si="0">ROUND(25.4347*(26.9-E7)^1.34,0)</f>
        <v>718</v>
      </c>
      <c r="G7" s="19">
        <v>4.2300000000000004</v>
      </c>
      <c r="H7" s="15">
        <f t="shared" ref="H7:H28" si="1">ROUND(0.188807*(100*G7-1.58)^1.37,0)</f>
        <v>745</v>
      </c>
      <c r="I7" s="19">
        <v>41.21</v>
      </c>
      <c r="J7" s="15">
        <f t="shared" ref="J7:J28" si="2">ROUND(15.9809*(I7-2),0)</f>
        <v>627</v>
      </c>
      <c r="K7" s="15">
        <f t="shared" ref="K7:K28" si="3">ROUND(F7+H7+J7,0)</f>
        <v>2090</v>
      </c>
    </row>
    <row r="8" spans="1:11">
      <c r="A8" s="50">
        <v>2</v>
      </c>
      <c r="B8" s="74" t="s">
        <v>346</v>
      </c>
      <c r="C8" s="75" t="s">
        <v>347</v>
      </c>
      <c r="D8" s="75" t="s">
        <v>283</v>
      </c>
      <c r="E8" s="79">
        <v>14.9</v>
      </c>
      <c r="F8" s="15">
        <f t="shared" si="0"/>
        <v>710</v>
      </c>
      <c r="G8" s="19">
        <v>4.09</v>
      </c>
      <c r="H8" s="15">
        <f t="shared" si="1"/>
        <v>711</v>
      </c>
      <c r="I8" s="19">
        <v>31.88</v>
      </c>
      <c r="J8" s="15">
        <f t="shared" si="2"/>
        <v>478</v>
      </c>
      <c r="K8" s="15">
        <f t="shared" si="3"/>
        <v>1899</v>
      </c>
    </row>
    <row r="9" spans="1:11">
      <c r="A9" s="50">
        <v>3</v>
      </c>
      <c r="B9" s="74" t="s">
        <v>362</v>
      </c>
      <c r="C9" s="75" t="s">
        <v>363</v>
      </c>
      <c r="D9" s="75" t="s">
        <v>295</v>
      </c>
      <c r="E9" s="79">
        <v>15.6</v>
      </c>
      <c r="F9" s="15">
        <f t="shared" si="0"/>
        <v>655</v>
      </c>
      <c r="G9" s="19">
        <v>4.01</v>
      </c>
      <c r="H9" s="15">
        <f t="shared" si="1"/>
        <v>692</v>
      </c>
      <c r="I9" s="19">
        <v>36.299999999999997</v>
      </c>
      <c r="J9" s="15">
        <f t="shared" si="2"/>
        <v>548</v>
      </c>
      <c r="K9" s="15">
        <f t="shared" si="3"/>
        <v>1895</v>
      </c>
    </row>
    <row r="10" spans="1:11">
      <c r="A10" s="50">
        <v>4</v>
      </c>
      <c r="B10" s="74" t="s">
        <v>336</v>
      </c>
      <c r="C10" s="75" t="s">
        <v>337</v>
      </c>
      <c r="D10" s="75" t="s">
        <v>283</v>
      </c>
      <c r="E10" s="79">
        <v>15.8</v>
      </c>
      <c r="F10" s="15">
        <f t="shared" si="0"/>
        <v>640</v>
      </c>
      <c r="G10" s="19">
        <v>3.75</v>
      </c>
      <c r="H10" s="15">
        <f t="shared" si="1"/>
        <v>631</v>
      </c>
      <c r="I10" s="19">
        <v>40.06</v>
      </c>
      <c r="J10" s="15">
        <f t="shared" si="2"/>
        <v>608</v>
      </c>
      <c r="K10" s="15">
        <f t="shared" si="3"/>
        <v>1879</v>
      </c>
    </row>
    <row r="11" spans="1:11">
      <c r="A11" s="50">
        <v>5</v>
      </c>
      <c r="B11" s="74" t="s">
        <v>344</v>
      </c>
      <c r="C11" s="75" t="s">
        <v>345</v>
      </c>
      <c r="D11" s="75" t="s">
        <v>295</v>
      </c>
      <c r="E11" s="79">
        <v>16.2</v>
      </c>
      <c r="F11" s="15">
        <f t="shared" si="0"/>
        <v>609</v>
      </c>
      <c r="G11" s="19">
        <v>3.67</v>
      </c>
      <c r="H11" s="15">
        <f t="shared" si="1"/>
        <v>612</v>
      </c>
      <c r="I11" s="19">
        <v>41.11</v>
      </c>
      <c r="J11" s="15">
        <f t="shared" si="2"/>
        <v>625</v>
      </c>
      <c r="K11" s="15">
        <f t="shared" si="3"/>
        <v>1846</v>
      </c>
    </row>
    <row r="12" spans="1:11">
      <c r="A12" s="50">
        <v>6</v>
      </c>
      <c r="B12" s="74" t="s">
        <v>372</v>
      </c>
      <c r="C12" s="75" t="s">
        <v>373</v>
      </c>
      <c r="D12" s="75" t="s">
        <v>286</v>
      </c>
      <c r="E12" s="79">
        <v>14.2</v>
      </c>
      <c r="F12" s="15">
        <f t="shared" si="0"/>
        <v>767</v>
      </c>
      <c r="G12" s="19">
        <v>3.45</v>
      </c>
      <c r="H12" s="15">
        <f t="shared" si="1"/>
        <v>562</v>
      </c>
      <c r="I12" s="19">
        <v>30.25</v>
      </c>
      <c r="J12" s="15">
        <f t="shared" si="2"/>
        <v>451</v>
      </c>
      <c r="K12" s="15">
        <f t="shared" si="3"/>
        <v>1780</v>
      </c>
    </row>
    <row r="13" spans="1:11">
      <c r="A13" s="50">
        <v>7</v>
      </c>
      <c r="B13" s="74" t="s">
        <v>353</v>
      </c>
      <c r="C13" s="75" t="s">
        <v>354</v>
      </c>
      <c r="D13" s="75" t="s">
        <v>295</v>
      </c>
      <c r="E13" s="79">
        <v>16.899999999999999</v>
      </c>
      <c r="F13" s="15">
        <f t="shared" si="0"/>
        <v>556</v>
      </c>
      <c r="G13" s="19">
        <v>2.97</v>
      </c>
      <c r="H13" s="15">
        <f t="shared" si="1"/>
        <v>458</v>
      </c>
      <c r="I13" s="19">
        <v>42.81</v>
      </c>
      <c r="J13" s="15">
        <f t="shared" si="2"/>
        <v>652</v>
      </c>
      <c r="K13" s="15">
        <f t="shared" si="3"/>
        <v>1666</v>
      </c>
    </row>
    <row r="14" spans="1:11">
      <c r="A14" s="50">
        <v>8</v>
      </c>
      <c r="B14" s="74" t="s">
        <v>357</v>
      </c>
      <c r="C14" s="75" t="s">
        <v>358</v>
      </c>
      <c r="D14" s="75" t="s">
        <v>304</v>
      </c>
      <c r="E14" s="79">
        <v>15.8</v>
      </c>
      <c r="F14" s="15">
        <f t="shared" si="0"/>
        <v>640</v>
      </c>
      <c r="G14" s="19">
        <v>3.63</v>
      </c>
      <c r="H14" s="15">
        <f t="shared" si="1"/>
        <v>603</v>
      </c>
      <c r="I14" s="19">
        <v>25.59</v>
      </c>
      <c r="J14" s="15">
        <f t="shared" si="2"/>
        <v>377</v>
      </c>
      <c r="K14" s="15">
        <f t="shared" si="3"/>
        <v>1620</v>
      </c>
    </row>
    <row r="15" spans="1:11">
      <c r="A15" s="50">
        <v>9</v>
      </c>
      <c r="B15" s="74" t="s">
        <v>364</v>
      </c>
      <c r="C15" s="75" t="s">
        <v>365</v>
      </c>
      <c r="D15" s="75" t="s">
        <v>304</v>
      </c>
      <c r="E15" s="79">
        <v>15.4</v>
      </c>
      <c r="F15" s="15">
        <f t="shared" si="0"/>
        <v>671</v>
      </c>
      <c r="G15" s="19">
        <v>3.29</v>
      </c>
      <c r="H15" s="15">
        <f t="shared" si="1"/>
        <v>527</v>
      </c>
      <c r="I15" s="19">
        <v>27.13</v>
      </c>
      <c r="J15" s="15">
        <f t="shared" si="2"/>
        <v>402</v>
      </c>
      <c r="K15" s="15">
        <f t="shared" si="3"/>
        <v>1600</v>
      </c>
    </row>
    <row r="16" spans="1:11">
      <c r="A16" s="50">
        <v>10</v>
      </c>
      <c r="B16" s="74" t="s">
        <v>338</v>
      </c>
      <c r="C16" s="75" t="s">
        <v>339</v>
      </c>
      <c r="D16" s="75" t="s">
        <v>295</v>
      </c>
      <c r="E16" s="79">
        <v>15.2</v>
      </c>
      <c r="F16" s="15">
        <f t="shared" si="0"/>
        <v>687</v>
      </c>
      <c r="G16" s="19">
        <v>3.26</v>
      </c>
      <c r="H16" s="15">
        <f t="shared" si="1"/>
        <v>520</v>
      </c>
      <c r="I16" s="19">
        <v>23.97</v>
      </c>
      <c r="J16" s="15">
        <f t="shared" si="2"/>
        <v>351</v>
      </c>
      <c r="K16" s="15">
        <f t="shared" si="3"/>
        <v>1558</v>
      </c>
    </row>
    <row r="17" spans="1:11">
      <c r="A17" s="50">
        <v>11</v>
      </c>
      <c r="B17" s="74" t="s">
        <v>340</v>
      </c>
      <c r="C17" s="75" t="s">
        <v>341</v>
      </c>
      <c r="D17" s="75" t="s">
        <v>286</v>
      </c>
      <c r="E17" s="79">
        <v>15.4</v>
      </c>
      <c r="F17" s="15">
        <f t="shared" si="0"/>
        <v>671</v>
      </c>
      <c r="G17" s="19">
        <v>2.44</v>
      </c>
      <c r="H17" s="15">
        <f t="shared" si="1"/>
        <v>349</v>
      </c>
      <c r="I17" s="19">
        <v>35.090000000000003</v>
      </c>
      <c r="J17" s="15">
        <f t="shared" si="2"/>
        <v>529</v>
      </c>
      <c r="K17" s="15">
        <f t="shared" si="3"/>
        <v>1549</v>
      </c>
    </row>
    <row r="18" spans="1:11">
      <c r="A18" s="50">
        <v>12</v>
      </c>
      <c r="B18" s="74" t="s">
        <v>380</v>
      </c>
      <c r="C18" s="75" t="s">
        <v>381</v>
      </c>
      <c r="D18" s="75" t="s">
        <v>295</v>
      </c>
      <c r="E18" s="79">
        <v>16.100000000000001</v>
      </c>
      <c r="F18" s="15">
        <f t="shared" si="0"/>
        <v>617</v>
      </c>
      <c r="G18" s="19">
        <v>3.46</v>
      </c>
      <c r="H18" s="15">
        <f t="shared" si="1"/>
        <v>565</v>
      </c>
      <c r="I18" s="19">
        <v>23.39</v>
      </c>
      <c r="J18" s="15">
        <f t="shared" si="2"/>
        <v>342</v>
      </c>
      <c r="K18" s="15">
        <f t="shared" si="3"/>
        <v>1524</v>
      </c>
    </row>
    <row r="19" spans="1:11">
      <c r="A19" s="50">
        <v>13</v>
      </c>
      <c r="B19" s="74" t="s">
        <v>350</v>
      </c>
      <c r="C19" s="75" t="s">
        <v>351</v>
      </c>
      <c r="D19" s="75" t="s">
        <v>304</v>
      </c>
      <c r="E19" s="79">
        <v>16.5</v>
      </c>
      <c r="F19" s="15">
        <f t="shared" si="0"/>
        <v>586</v>
      </c>
      <c r="G19" s="14">
        <v>3</v>
      </c>
      <c r="H19" s="15">
        <f t="shared" si="1"/>
        <v>464</v>
      </c>
      <c r="I19" s="19">
        <v>29.64</v>
      </c>
      <c r="J19" s="15">
        <f t="shared" si="2"/>
        <v>442</v>
      </c>
      <c r="K19" s="15">
        <f t="shared" si="3"/>
        <v>1492</v>
      </c>
    </row>
    <row r="20" spans="1:11">
      <c r="A20" s="50">
        <v>14</v>
      </c>
      <c r="B20" s="74" t="s">
        <v>333</v>
      </c>
      <c r="C20" s="75" t="s">
        <v>352</v>
      </c>
      <c r="D20" s="75" t="s">
        <v>307</v>
      </c>
      <c r="E20" s="79">
        <v>15.5</v>
      </c>
      <c r="F20" s="15">
        <f t="shared" si="0"/>
        <v>663</v>
      </c>
      <c r="G20" s="19">
        <v>3.28</v>
      </c>
      <c r="H20" s="15">
        <f t="shared" si="1"/>
        <v>525</v>
      </c>
      <c r="I20" s="19">
        <v>18.690000000000001</v>
      </c>
      <c r="J20" s="15">
        <f t="shared" si="2"/>
        <v>267</v>
      </c>
      <c r="K20" s="15">
        <f t="shared" si="3"/>
        <v>1455</v>
      </c>
    </row>
    <row r="21" spans="1:11">
      <c r="A21" s="50">
        <v>15</v>
      </c>
      <c r="B21" s="74" t="s">
        <v>368</v>
      </c>
      <c r="C21" s="75" t="s">
        <v>369</v>
      </c>
      <c r="D21" s="75" t="s">
        <v>335</v>
      </c>
      <c r="E21" s="79">
        <v>16.899999999999999</v>
      </c>
      <c r="F21" s="15">
        <f t="shared" si="0"/>
        <v>556</v>
      </c>
      <c r="G21" s="19">
        <v>2.5499999999999998</v>
      </c>
      <c r="H21" s="15">
        <f t="shared" si="1"/>
        <v>371</v>
      </c>
      <c r="I21" s="19">
        <v>34.25</v>
      </c>
      <c r="J21" s="15">
        <f t="shared" si="2"/>
        <v>515</v>
      </c>
      <c r="K21" s="15">
        <f t="shared" si="3"/>
        <v>1442</v>
      </c>
    </row>
    <row r="22" spans="1:11">
      <c r="A22" s="50">
        <v>16</v>
      </c>
      <c r="B22" s="74" t="s">
        <v>386</v>
      </c>
      <c r="C22" s="75" t="s">
        <v>387</v>
      </c>
      <c r="D22" s="75" t="s">
        <v>304</v>
      </c>
      <c r="E22" s="79">
        <v>16.2</v>
      </c>
      <c r="F22" s="15">
        <f t="shared" si="0"/>
        <v>609</v>
      </c>
      <c r="G22" s="19">
        <v>2.93</v>
      </c>
      <c r="H22" s="15">
        <f t="shared" si="1"/>
        <v>449</v>
      </c>
      <c r="I22" s="19">
        <v>21.9</v>
      </c>
      <c r="J22" s="15">
        <f t="shared" si="2"/>
        <v>318</v>
      </c>
      <c r="K22" s="15">
        <f t="shared" si="3"/>
        <v>1376</v>
      </c>
    </row>
    <row r="23" spans="1:11">
      <c r="A23" s="50">
        <v>17</v>
      </c>
      <c r="B23" s="74" t="s">
        <v>374</v>
      </c>
      <c r="C23" s="75" t="s">
        <v>375</v>
      </c>
      <c r="D23" s="75" t="s">
        <v>304</v>
      </c>
      <c r="E23" s="79">
        <v>16.5</v>
      </c>
      <c r="F23" s="15">
        <f t="shared" si="0"/>
        <v>586</v>
      </c>
      <c r="G23" s="19">
        <v>2.44</v>
      </c>
      <c r="H23" s="15">
        <f t="shared" si="1"/>
        <v>349</v>
      </c>
      <c r="I23" s="19">
        <v>24.5</v>
      </c>
      <c r="J23" s="15">
        <f t="shared" si="2"/>
        <v>360</v>
      </c>
      <c r="K23" s="15">
        <f t="shared" si="3"/>
        <v>1295</v>
      </c>
    </row>
    <row r="24" spans="1:11">
      <c r="A24" s="50">
        <v>18</v>
      </c>
      <c r="B24" s="74" t="s">
        <v>382</v>
      </c>
      <c r="C24" s="75" t="s">
        <v>383</v>
      </c>
      <c r="D24" s="75" t="s">
        <v>335</v>
      </c>
      <c r="E24" s="79">
        <v>16.2</v>
      </c>
      <c r="F24" s="15">
        <f t="shared" si="0"/>
        <v>609</v>
      </c>
      <c r="G24" s="19">
        <v>2.89</v>
      </c>
      <c r="H24" s="15">
        <f t="shared" si="1"/>
        <v>441</v>
      </c>
      <c r="I24" s="19">
        <v>12.83</v>
      </c>
      <c r="J24" s="15">
        <f t="shared" si="2"/>
        <v>173</v>
      </c>
      <c r="K24" s="15">
        <f t="shared" si="3"/>
        <v>1223</v>
      </c>
    </row>
    <row r="25" spans="1:11">
      <c r="A25" s="50">
        <v>19</v>
      </c>
      <c r="B25" s="74" t="s">
        <v>359</v>
      </c>
      <c r="C25" s="75" t="s">
        <v>360</v>
      </c>
      <c r="D25" s="75" t="s">
        <v>361</v>
      </c>
      <c r="E25" s="79">
        <v>16.399999999999999</v>
      </c>
      <c r="F25" s="15">
        <f t="shared" si="0"/>
        <v>594</v>
      </c>
      <c r="G25" s="19">
        <v>2.4500000000000002</v>
      </c>
      <c r="H25" s="15">
        <f t="shared" si="1"/>
        <v>351</v>
      </c>
      <c r="I25" s="19">
        <v>14.63</v>
      </c>
      <c r="J25" s="15">
        <f t="shared" si="2"/>
        <v>202</v>
      </c>
      <c r="K25" s="15">
        <f t="shared" si="3"/>
        <v>1147</v>
      </c>
    </row>
    <row r="26" spans="1:11">
      <c r="A26" s="50">
        <v>20</v>
      </c>
      <c r="B26" s="74" t="s">
        <v>348</v>
      </c>
      <c r="C26" s="75" t="s">
        <v>349</v>
      </c>
      <c r="D26" s="75" t="s">
        <v>286</v>
      </c>
      <c r="E26" s="79">
        <v>16.899999999999999</v>
      </c>
      <c r="F26" s="15">
        <f t="shared" si="0"/>
        <v>556</v>
      </c>
      <c r="G26" s="19">
        <v>1.98</v>
      </c>
      <c r="H26" s="15">
        <f t="shared" si="1"/>
        <v>262</v>
      </c>
      <c r="I26" s="19">
        <v>22.07</v>
      </c>
      <c r="J26" s="15">
        <f t="shared" si="2"/>
        <v>321</v>
      </c>
      <c r="K26" s="15">
        <f t="shared" si="3"/>
        <v>1139</v>
      </c>
    </row>
    <row r="27" spans="1:11">
      <c r="A27" s="50">
        <v>21</v>
      </c>
      <c r="B27" s="74" t="s">
        <v>384</v>
      </c>
      <c r="C27" s="75" t="s">
        <v>385</v>
      </c>
      <c r="D27" s="75" t="s">
        <v>286</v>
      </c>
      <c r="E27" s="79">
        <v>17.899999999999999</v>
      </c>
      <c r="F27" s="15">
        <f t="shared" si="0"/>
        <v>483</v>
      </c>
      <c r="G27" s="19">
        <v>2.08</v>
      </c>
      <c r="H27" s="15">
        <f t="shared" si="1"/>
        <v>280</v>
      </c>
      <c r="I27" s="19">
        <v>16.91</v>
      </c>
      <c r="J27" s="15">
        <f t="shared" si="2"/>
        <v>238</v>
      </c>
      <c r="K27" s="15">
        <f t="shared" si="3"/>
        <v>1001</v>
      </c>
    </row>
    <row r="28" spans="1:11">
      <c r="A28" s="50">
        <v>22</v>
      </c>
      <c r="B28" s="74" t="s">
        <v>342</v>
      </c>
      <c r="C28" s="75" t="s">
        <v>343</v>
      </c>
      <c r="D28" s="75" t="s">
        <v>304</v>
      </c>
      <c r="E28" s="79">
        <v>18.8</v>
      </c>
      <c r="F28" s="15">
        <f t="shared" si="0"/>
        <v>420</v>
      </c>
      <c r="G28" s="19">
        <v>2.14</v>
      </c>
      <c r="H28" s="15">
        <f t="shared" si="1"/>
        <v>291</v>
      </c>
      <c r="I28" s="19">
        <v>11.86</v>
      </c>
      <c r="J28" s="15">
        <f t="shared" si="2"/>
        <v>158</v>
      </c>
      <c r="K28" s="15">
        <f t="shared" si="3"/>
        <v>869</v>
      </c>
    </row>
    <row r="29" spans="1:11">
      <c r="A29" s="53"/>
      <c r="B29" s="74" t="s">
        <v>355</v>
      </c>
      <c r="C29" s="75" t="s">
        <v>356</v>
      </c>
      <c r="D29" s="75" t="s">
        <v>286</v>
      </c>
      <c r="E29" s="79" t="s">
        <v>478</v>
      </c>
      <c r="F29" s="15"/>
      <c r="G29" s="19" t="s">
        <v>478</v>
      </c>
      <c r="H29" s="15"/>
      <c r="I29" s="19" t="s">
        <v>478</v>
      </c>
      <c r="J29" s="15"/>
      <c r="K29" s="76" t="s">
        <v>480</v>
      </c>
    </row>
    <row r="30" spans="1:11">
      <c r="A30" s="53"/>
      <c r="B30" s="74" t="s">
        <v>366</v>
      </c>
      <c r="C30" s="75" t="s">
        <v>367</v>
      </c>
      <c r="D30" s="75" t="s">
        <v>283</v>
      </c>
      <c r="E30" s="79" t="s">
        <v>478</v>
      </c>
      <c r="F30" s="15"/>
      <c r="G30" s="19" t="s">
        <v>478</v>
      </c>
      <c r="H30" s="15"/>
      <c r="I30" s="19" t="s">
        <v>478</v>
      </c>
      <c r="J30" s="15"/>
      <c r="K30" s="76" t="s">
        <v>481</v>
      </c>
    </row>
    <row r="31" spans="1:11">
      <c r="A31" s="53"/>
      <c r="B31" s="74" t="s">
        <v>370</v>
      </c>
      <c r="C31" s="75" t="s">
        <v>371</v>
      </c>
      <c r="D31" s="75" t="s">
        <v>295</v>
      </c>
      <c r="E31" s="79" t="s">
        <v>478</v>
      </c>
      <c r="F31" s="15"/>
      <c r="G31" s="58" t="s">
        <v>478</v>
      </c>
      <c r="H31" s="15"/>
      <c r="I31" s="19" t="s">
        <v>478</v>
      </c>
      <c r="J31" s="15"/>
      <c r="K31" s="76" t="s">
        <v>473</v>
      </c>
    </row>
    <row r="32" spans="1:11">
      <c r="A32" s="53"/>
      <c r="B32" s="74" t="s">
        <v>378</v>
      </c>
      <c r="C32" s="75" t="s">
        <v>379</v>
      </c>
      <c r="D32" s="75" t="s">
        <v>332</v>
      </c>
      <c r="E32" s="79" t="s">
        <v>478</v>
      </c>
      <c r="F32" s="15"/>
      <c r="G32" s="19" t="s">
        <v>478</v>
      </c>
      <c r="H32" s="15"/>
      <c r="I32" s="19" t="s">
        <v>478</v>
      </c>
      <c r="J32" s="15"/>
      <c r="K32" s="76" t="s">
        <v>480</v>
      </c>
    </row>
    <row r="33" spans="1:11">
      <c r="A33" s="43"/>
      <c r="B33" s="32"/>
      <c r="C33" s="49"/>
      <c r="D33" s="48"/>
      <c r="E33" s="35"/>
      <c r="G33" s="36"/>
      <c r="I33" s="36"/>
    </row>
    <row r="34" spans="1:11">
      <c r="A34" s="43"/>
      <c r="B34" s="32"/>
      <c r="C34" s="49"/>
      <c r="D34" s="48"/>
      <c r="E34" s="35"/>
      <c r="G34" s="36"/>
      <c r="I34" s="36"/>
    </row>
    <row r="35" spans="1:11">
      <c r="A35" s="43"/>
      <c r="B35" s="32"/>
      <c r="C35" s="49"/>
      <c r="D35" s="48"/>
      <c r="E35" s="35"/>
      <c r="G35" s="36"/>
      <c r="I35" s="36"/>
      <c r="J35" s="1"/>
      <c r="K35" s="1"/>
    </row>
    <row r="36" spans="1:11">
      <c r="A36" s="43"/>
      <c r="B36" s="32"/>
      <c r="C36" s="49"/>
      <c r="D36" s="48"/>
      <c r="E36" s="35"/>
      <c r="G36" s="36"/>
      <c r="I36" s="36"/>
      <c r="J36" s="1"/>
      <c r="K36" s="1"/>
    </row>
    <row r="37" spans="1:11">
      <c r="A37" s="43"/>
      <c r="B37" s="32"/>
      <c r="C37" s="49"/>
      <c r="D37" s="48"/>
      <c r="J37" s="1"/>
      <c r="K37" s="1"/>
    </row>
  </sheetData>
  <protectedRanges>
    <protectedRange sqref="C30 C14 C24" name="範囲5_5_1"/>
    <protectedRange sqref="C7 C17 C27" name="範囲5_5_3_1"/>
    <protectedRange sqref="C12 C22" name="範囲5_4_1"/>
  </protectedRanges>
  <autoFilter ref="B6:K6">
    <sortState ref="B5:K30">
      <sortCondition descending="1" ref="K4"/>
    </sortState>
  </autoFilter>
  <mergeCells count="2">
    <mergeCell ref="B1:E1"/>
    <mergeCell ref="A4:B4"/>
  </mergeCells>
  <phoneticPr fontId="8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7 C12:C14 C17 C22:C24 C27 C29:C30"/>
  </dataValidations>
  <hyperlinks>
    <hyperlink ref="K6" r:id="rId1" display="kays0601@yahoo.co.jp"/>
  </hyperlinks>
  <pageMargins left="0.78749999999999998" right="0.78749999999999998" top="0.39374999999999999" bottom="0.39374999999999999" header="0.51180555555555562" footer="0.51180555555555562"/>
  <pageSetup paperSize="9" firstPageNumber="0" orientation="landscape" horizontalDpi="4294967294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002"/>
  <sheetViews>
    <sheetView zoomScaleNormal="100" workbookViewId="0">
      <selection sqref="A1:E1"/>
    </sheetView>
  </sheetViews>
  <sheetFormatPr defaultRowHeight="14.25"/>
  <cols>
    <col min="1" max="1" width="6.25" style="7" customWidth="1"/>
    <col min="2" max="2" width="7.5" style="7" customWidth="1"/>
    <col min="3" max="3" width="15" style="7" customWidth="1"/>
    <col min="4" max="4" width="22.5" style="7" customWidth="1"/>
    <col min="5" max="5" width="10" style="12" customWidth="1"/>
    <col min="7" max="16384" width="9" style="7"/>
  </cols>
  <sheetData>
    <row r="1" spans="1:5" ht="17.25" customHeight="1">
      <c r="A1" s="141" t="s">
        <v>505</v>
      </c>
      <c r="B1" s="141"/>
      <c r="C1" s="141"/>
      <c r="D1" s="141"/>
      <c r="E1" s="141"/>
    </row>
    <row r="2" spans="1:5" ht="17.25" customHeight="1">
      <c r="A2" s="115"/>
      <c r="B2" s="115"/>
      <c r="C2" s="115"/>
      <c r="D2" s="115"/>
      <c r="E2" s="115"/>
    </row>
    <row r="3" spans="1:5" ht="17.25" customHeight="1">
      <c r="B3" s="8"/>
      <c r="C3" s="8"/>
      <c r="D3" s="9"/>
      <c r="E3" s="16"/>
    </row>
    <row r="4" spans="1:5" ht="17.25" customHeight="1">
      <c r="A4" s="142" t="s">
        <v>541</v>
      </c>
      <c r="B4" s="142"/>
      <c r="C4" s="105"/>
      <c r="D4" s="10"/>
    </row>
    <row r="5" spans="1:5" ht="17.25" customHeight="1">
      <c r="A5" s="106" t="s">
        <v>17</v>
      </c>
      <c r="B5" s="107" t="s">
        <v>16</v>
      </c>
      <c r="C5" s="108" t="s">
        <v>0</v>
      </c>
      <c r="D5" s="108" t="s">
        <v>1</v>
      </c>
      <c r="E5" s="109" t="s">
        <v>2</v>
      </c>
    </row>
    <row r="6" spans="1:5" ht="17.25" customHeight="1">
      <c r="A6" s="118">
        <v>1</v>
      </c>
      <c r="B6" s="133" t="s">
        <v>394</v>
      </c>
      <c r="C6" s="60" t="s">
        <v>395</v>
      </c>
      <c r="D6" s="119" t="s">
        <v>396</v>
      </c>
      <c r="E6" s="126">
        <v>10.5</v>
      </c>
    </row>
    <row r="7" spans="1:5" ht="17.25" customHeight="1">
      <c r="A7" s="118">
        <v>2</v>
      </c>
      <c r="B7" s="133" t="s">
        <v>397</v>
      </c>
      <c r="C7" s="60" t="s">
        <v>398</v>
      </c>
      <c r="D7" s="119">
        <v>1</v>
      </c>
      <c r="E7" s="126">
        <v>11.1</v>
      </c>
    </row>
    <row r="8" spans="1:5" ht="17.25" customHeight="1">
      <c r="A8" s="118">
        <v>3</v>
      </c>
      <c r="B8" s="133" t="s">
        <v>388</v>
      </c>
      <c r="C8" s="60" t="s">
        <v>389</v>
      </c>
      <c r="D8" s="119" t="s">
        <v>390</v>
      </c>
      <c r="E8" s="126">
        <v>11.3</v>
      </c>
    </row>
    <row r="9" spans="1:5" ht="17.25" customHeight="1">
      <c r="A9" s="118" t="s">
        <v>473</v>
      </c>
      <c r="B9" s="133" t="s">
        <v>391</v>
      </c>
      <c r="C9" s="60" t="s">
        <v>392</v>
      </c>
      <c r="D9" s="119" t="s">
        <v>393</v>
      </c>
      <c r="E9" s="127" t="s">
        <v>469</v>
      </c>
    </row>
    <row r="10" spans="1:5" ht="17.25" customHeight="1">
      <c r="A10" s="118" t="s">
        <v>474</v>
      </c>
      <c r="B10" s="133" t="s">
        <v>399</v>
      </c>
      <c r="C10" s="60" t="s">
        <v>400</v>
      </c>
      <c r="D10" s="119" t="s">
        <v>401</v>
      </c>
      <c r="E10" s="127" t="s">
        <v>469</v>
      </c>
    </row>
    <row r="11" spans="1:5" ht="17.25" customHeight="1">
      <c r="A11" s="72"/>
      <c r="B11" s="66"/>
      <c r="C11" s="67"/>
      <c r="D11" s="68"/>
      <c r="E11" s="69"/>
    </row>
    <row r="12" spans="1:5" ht="17.25" customHeight="1">
      <c r="A12" s="72"/>
      <c r="B12" s="66"/>
      <c r="C12" s="67"/>
      <c r="D12" s="68"/>
      <c r="E12" s="69"/>
    </row>
    <row r="13" spans="1:5" ht="17.25" customHeight="1">
      <c r="A13" s="72"/>
      <c r="B13" s="66"/>
      <c r="C13" s="67"/>
      <c r="D13" s="68"/>
      <c r="E13" s="69"/>
    </row>
    <row r="14" spans="1:5" ht="17.25" customHeight="1">
      <c r="A14" s="142" t="s">
        <v>542</v>
      </c>
      <c r="B14" s="142"/>
      <c r="C14" s="105"/>
      <c r="D14" s="10"/>
    </row>
    <row r="15" spans="1:5" ht="17.25" customHeight="1">
      <c r="A15" s="106" t="s">
        <v>3</v>
      </c>
      <c r="B15" s="107" t="s">
        <v>16</v>
      </c>
      <c r="C15" s="108" t="s">
        <v>0</v>
      </c>
      <c r="D15" s="108" t="s">
        <v>1</v>
      </c>
      <c r="E15" s="109" t="s">
        <v>2</v>
      </c>
    </row>
    <row r="16" spans="1:5" ht="17.25" customHeight="1">
      <c r="A16" s="118">
        <v>1</v>
      </c>
      <c r="B16" s="133" t="s">
        <v>405</v>
      </c>
      <c r="C16" s="60" t="s">
        <v>406</v>
      </c>
      <c r="D16" s="119" t="s">
        <v>390</v>
      </c>
      <c r="E16" s="126">
        <v>10.6</v>
      </c>
    </row>
    <row r="17" spans="1:5" ht="17.25" customHeight="1">
      <c r="A17" s="118">
        <v>2</v>
      </c>
      <c r="B17" s="133" t="s">
        <v>409</v>
      </c>
      <c r="C17" s="60" t="s">
        <v>410</v>
      </c>
      <c r="D17" s="119" t="s">
        <v>390</v>
      </c>
      <c r="E17" s="126">
        <v>11</v>
      </c>
    </row>
    <row r="18" spans="1:5" ht="17.25" customHeight="1">
      <c r="A18" s="118">
        <v>3</v>
      </c>
      <c r="B18" s="133" t="s">
        <v>402</v>
      </c>
      <c r="C18" s="60" t="s">
        <v>403</v>
      </c>
      <c r="D18" s="119" t="s">
        <v>390</v>
      </c>
      <c r="E18" s="126">
        <v>11.3</v>
      </c>
    </row>
    <row r="19" spans="1:5" ht="17.25" customHeight="1">
      <c r="A19" s="118">
        <v>4</v>
      </c>
      <c r="B19" s="133" t="s">
        <v>407</v>
      </c>
      <c r="C19" s="60" t="s">
        <v>408</v>
      </c>
      <c r="D19" s="119">
        <v>1</v>
      </c>
      <c r="E19" s="126">
        <v>11.4</v>
      </c>
    </row>
    <row r="20" spans="1:5" ht="17.25" customHeight="1">
      <c r="A20" s="118" t="s">
        <v>473</v>
      </c>
      <c r="B20" s="133" t="s">
        <v>404</v>
      </c>
      <c r="C20" s="60" t="s">
        <v>472</v>
      </c>
      <c r="D20" s="119">
        <v>1</v>
      </c>
      <c r="E20" s="127" t="s">
        <v>471</v>
      </c>
    </row>
    <row r="21" spans="1:5" ht="17.25" customHeight="1"/>
    <row r="22" spans="1:5" ht="17.25" customHeight="1"/>
    <row r="23" spans="1:5" ht="17.25" customHeight="1"/>
    <row r="24" spans="1:5" ht="17.25" customHeight="1"/>
    <row r="25" spans="1:5" ht="17.25" customHeight="1"/>
    <row r="26" spans="1:5" ht="17.25" customHeight="1"/>
    <row r="27" spans="1:5" ht="17.25" customHeight="1">
      <c r="E27" s="7"/>
    </row>
    <row r="28" spans="1:5" ht="17.25" customHeight="1">
      <c r="E28" s="7"/>
    </row>
    <row r="29" spans="1:5" ht="17.25" customHeight="1">
      <c r="E29" s="7"/>
    </row>
    <row r="30" spans="1:5" ht="17.25" customHeight="1"/>
    <row r="31" spans="1:5" ht="17.25" customHeight="1"/>
    <row r="32" spans="1:5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</sheetData>
  <protectedRanges>
    <protectedRange sqref="C17 C7 C9 C19" name="範囲5_1"/>
    <protectedRange sqref="C6 C8 C16 C18 C20 C10:C13" name="範囲5_3_1"/>
  </protectedRanges>
  <sortState ref="B16:G20">
    <sortCondition ref="E16:E20"/>
  </sortState>
  <mergeCells count="3">
    <mergeCell ref="A1:E1"/>
    <mergeCell ref="A4:B4"/>
    <mergeCell ref="A14:B14"/>
  </mergeCells>
  <phoneticPr fontId="8"/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３年男子</vt:lpstr>
      <vt:lpstr>３年女子</vt:lpstr>
      <vt:lpstr>４年男子</vt:lpstr>
      <vt:lpstr>４年女子</vt:lpstr>
      <vt:lpstr>５年男子</vt:lpstr>
      <vt:lpstr>５年女子</vt:lpstr>
      <vt:lpstr>６年男子</vt:lpstr>
      <vt:lpstr>６年女子</vt:lpstr>
      <vt:lpstr>１年男女OP50</vt:lpstr>
      <vt:lpstr>２年男女OP50</vt:lpstr>
      <vt:lpstr>５年男女OP1000</vt:lpstr>
      <vt:lpstr>６年男女OP1000 </vt:lpstr>
      <vt:lpstr>'５年女子'!Print_Area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Katsuya Yamaguchi</dc:creator>
  <cp:lastModifiedBy>kouta</cp:lastModifiedBy>
  <cp:revision>1</cp:revision>
  <cp:lastPrinted>2013-11-19T16:30:38Z</cp:lastPrinted>
  <dcterms:created xsi:type="dcterms:W3CDTF">1999-11-21T05:04:52Z</dcterms:created>
  <dcterms:modified xsi:type="dcterms:W3CDTF">2013-11-23T23:18:34Z</dcterms:modified>
</cp:coreProperties>
</file>