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9135" tabRatio="645" activeTab="0"/>
  </bookViews>
  <sheets>
    <sheet name="３年男" sheetId="1" r:id="rId1"/>
    <sheet name="３年女" sheetId="2" r:id="rId2"/>
    <sheet name="４年男" sheetId="3" r:id="rId3"/>
    <sheet name="４年女" sheetId="4" r:id="rId4"/>
    <sheet name="５年男" sheetId="5" r:id="rId5"/>
    <sheet name="５年女" sheetId="6" r:id="rId6"/>
    <sheet name="６年男" sheetId="7" r:id="rId7"/>
    <sheet name="６年女" sheetId="8" r:id="rId8"/>
    <sheet name="オープン1・２年" sheetId="9" r:id="rId9"/>
    <sheet name="オープン男子１０００" sheetId="10" r:id="rId10"/>
    <sheet name="オープン女子１０００" sheetId="11" r:id="rId11"/>
  </sheets>
  <definedNames>
    <definedName name="_xlnm._FilterDatabase" localSheetId="1" hidden="1">'３年女'!$B$4:$M$4</definedName>
    <definedName name="_xlnm._FilterDatabase" localSheetId="0" hidden="1">'３年男'!$B$4:$M$4</definedName>
    <definedName name="_xlnm._FilterDatabase" localSheetId="3" hidden="1">'４年女'!$B$4:$M$4</definedName>
    <definedName name="_xlnm._FilterDatabase" localSheetId="2" hidden="1">'４年男'!$B$4:$M$4</definedName>
    <definedName name="_xlnm._FilterDatabase" localSheetId="5" hidden="1">'５年女'!$B$4:$M$4</definedName>
    <definedName name="_xlnm._FilterDatabase" localSheetId="4" hidden="1">'５年男'!$B$4:$N$4</definedName>
    <definedName name="_xlnm._FilterDatabase" localSheetId="7" hidden="1">'６年女'!$B$4:$M$4</definedName>
    <definedName name="_xlnm._FilterDatabase" localSheetId="6" hidden="1">'６年男'!$B$4:$M$4</definedName>
    <definedName name="_xlnm._FilterDatabase" localSheetId="10" hidden="1">'オープン女子１０００'!$A$4:$E$4</definedName>
    <definedName name="_xlnm._FilterDatabase" localSheetId="9" hidden="1">'オープン男子１０００'!$A$4:$E$4</definedName>
    <definedName name="_xlnm.Print_Area" localSheetId="5">'５年女'!$A$1:$M$51</definedName>
  </definedNames>
  <calcPr fullCalcOnLoad="1"/>
</workbook>
</file>

<file path=xl/sharedStrings.xml><?xml version="1.0" encoding="utf-8"?>
<sst xmlns="http://schemas.openxmlformats.org/spreadsheetml/2006/main" count="686" uniqueCount="412">
  <si>
    <t>氏名</t>
  </si>
  <si>
    <t>所属</t>
  </si>
  <si>
    <t>オープン種目（男女50ｍ）</t>
  </si>
  <si>
    <t>1年生男子</t>
  </si>
  <si>
    <t>記録</t>
  </si>
  <si>
    <t>2年生男子</t>
  </si>
  <si>
    <t>1組</t>
  </si>
  <si>
    <t>風：</t>
  </si>
  <si>
    <t>風：</t>
  </si>
  <si>
    <t>順位</t>
  </si>
  <si>
    <t>3年生</t>
  </si>
  <si>
    <t xml:space="preserve"> 走種目</t>
  </si>
  <si>
    <t>跳種目</t>
  </si>
  <si>
    <t>投種目</t>
  </si>
  <si>
    <t>合計点</t>
  </si>
  <si>
    <t>男子</t>
  </si>
  <si>
    <t>No</t>
  </si>
  <si>
    <t>氏名</t>
  </si>
  <si>
    <t>所属</t>
  </si>
  <si>
    <t>50m</t>
  </si>
  <si>
    <t>得点</t>
  </si>
  <si>
    <t>走幅跳</t>
  </si>
  <si>
    <t>ボール投</t>
  </si>
  <si>
    <t>女子</t>
  </si>
  <si>
    <t>4年生</t>
  </si>
  <si>
    <t>5年生</t>
  </si>
  <si>
    <t>100m</t>
  </si>
  <si>
    <t>5-8</t>
  </si>
  <si>
    <t>6年生</t>
  </si>
  <si>
    <t xml:space="preserve"> 走種目</t>
  </si>
  <si>
    <t>跳種目</t>
  </si>
  <si>
    <t>投種目</t>
  </si>
  <si>
    <t>合計点</t>
  </si>
  <si>
    <t>男子</t>
  </si>
  <si>
    <t>No</t>
  </si>
  <si>
    <t>氏名</t>
  </si>
  <si>
    <t>所属</t>
  </si>
  <si>
    <t>100m</t>
  </si>
  <si>
    <t>得点</t>
  </si>
  <si>
    <t>走幅跳</t>
  </si>
  <si>
    <t>得点</t>
  </si>
  <si>
    <t>ボール投</t>
  </si>
  <si>
    <t>得点</t>
  </si>
  <si>
    <t>6-20</t>
  </si>
  <si>
    <t>6-3</t>
  </si>
  <si>
    <t>6-7</t>
  </si>
  <si>
    <t>6-14</t>
  </si>
  <si>
    <t>6-11</t>
  </si>
  <si>
    <t>6-10</t>
  </si>
  <si>
    <t>6-4</t>
  </si>
  <si>
    <t>6-15</t>
  </si>
  <si>
    <t>6-2</t>
  </si>
  <si>
    <t>6-6</t>
  </si>
  <si>
    <t>6-13</t>
  </si>
  <si>
    <t>6-17</t>
  </si>
  <si>
    <t>6-16</t>
  </si>
  <si>
    <t>6-19</t>
  </si>
  <si>
    <t>6-8</t>
  </si>
  <si>
    <t>6-9</t>
  </si>
  <si>
    <t>6-5</t>
  </si>
  <si>
    <t>6-12</t>
  </si>
  <si>
    <t>記録</t>
  </si>
  <si>
    <t>風</t>
  </si>
  <si>
    <t>2年生女子</t>
  </si>
  <si>
    <t>女子</t>
  </si>
  <si>
    <t>安井　弦</t>
  </si>
  <si>
    <t>三輪　魁成</t>
  </si>
  <si>
    <t>若井　大弥</t>
  </si>
  <si>
    <t>宇留田　竜希</t>
  </si>
  <si>
    <t>藤井　彩葉</t>
  </si>
  <si>
    <t>東出　あみ</t>
  </si>
  <si>
    <t>レーン</t>
  </si>
  <si>
    <t>No</t>
  </si>
  <si>
    <t>レーン</t>
  </si>
  <si>
    <t>No</t>
  </si>
  <si>
    <t>12　ジュニアアスリートフェスティバル　得点表</t>
  </si>
  <si>
    <t>太田　瑛美</t>
  </si>
  <si>
    <t>一志Beast・6</t>
  </si>
  <si>
    <t>今井　一愛</t>
  </si>
  <si>
    <t>片山　和奈</t>
  </si>
  <si>
    <t>志摩陸上クラブ・6</t>
  </si>
  <si>
    <t>泉　優花</t>
  </si>
  <si>
    <t>玉城陸上クラブ・6</t>
  </si>
  <si>
    <t>3-1</t>
  </si>
  <si>
    <t>藤田　晃輝</t>
  </si>
  <si>
    <t>一志Beast・3</t>
  </si>
  <si>
    <t>3-4</t>
  </si>
  <si>
    <t>伊藤　宏起</t>
  </si>
  <si>
    <t>北勢RC・3</t>
  </si>
  <si>
    <t>3-7</t>
  </si>
  <si>
    <t>梶原　凪</t>
  </si>
  <si>
    <t>玉城陸上クラブ・3</t>
  </si>
  <si>
    <t>3-8</t>
  </si>
  <si>
    <t>辻井　啓太</t>
  </si>
  <si>
    <t>3-3</t>
  </si>
  <si>
    <t>中村　草汰</t>
  </si>
  <si>
    <t>3-5</t>
  </si>
  <si>
    <t>小倉　史也</t>
  </si>
  <si>
    <t>北勢RC･3</t>
  </si>
  <si>
    <t>3-9</t>
  </si>
  <si>
    <t>高瀬　大弥</t>
  </si>
  <si>
    <t>3-2</t>
  </si>
  <si>
    <t>山本　大稀</t>
  </si>
  <si>
    <t>多気RC・3</t>
  </si>
  <si>
    <t>3-6</t>
  </si>
  <si>
    <t>藤原　涼晴</t>
  </si>
  <si>
    <t>3-10</t>
  </si>
  <si>
    <t>今井　涼暉</t>
  </si>
  <si>
    <t>3-11</t>
  </si>
  <si>
    <t>飛岡　愛心</t>
  </si>
  <si>
    <t>一志Beast・3</t>
  </si>
  <si>
    <t>3-13</t>
  </si>
  <si>
    <t>久保　日向子</t>
  </si>
  <si>
    <t>3-16</t>
  </si>
  <si>
    <t>稲垣　心佳</t>
  </si>
  <si>
    <t>3-17</t>
  </si>
  <si>
    <t>岡野　希世</t>
  </si>
  <si>
    <t>多気RC・3</t>
  </si>
  <si>
    <t>3-12</t>
  </si>
  <si>
    <t>3-14</t>
  </si>
  <si>
    <t>大森　美菜</t>
  </si>
  <si>
    <t>3-18</t>
  </si>
  <si>
    <t>辻　怜樹</t>
  </si>
  <si>
    <t>3-15</t>
  </si>
  <si>
    <t>井山　一佳</t>
  </si>
  <si>
    <t>3-19</t>
  </si>
  <si>
    <t>中村　遥香</t>
  </si>
  <si>
    <t>3-20</t>
  </si>
  <si>
    <t>岡村　実留</t>
  </si>
  <si>
    <t>4-4</t>
  </si>
  <si>
    <t>中垣内　太智</t>
  </si>
  <si>
    <t>一志Beast・4</t>
  </si>
  <si>
    <t>4-7</t>
  </si>
  <si>
    <t>中村　佑太郎</t>
  </si>
  <si>
    <t>多気RC・4</t>
  </si>
  <si>
    <t>4-13</t>
  </si>
  <si>
    <t>逢坂　龍輝</t>
  </si>
  <si>
    <t>橋南スポーツクラブ･4</t>
  </si>
  <si>
    <t>4-2</t>
  </si>
  <si>
    <t>上山　夏季</t>
  </si>
  <si>
    <t>一志Beast･4</t>
  </si>
  <si>
    <t>4-14</t>
  </si>
  <si>
    <t>林　諒洵</t>
  </si>
  <si>
    <t>北勢RC･4</t>
  </si>
  <si>
    <t>4-9</t>
  </si>
  <si>
    <t>杉田　弘基</t>
  </si>
  <si>
    <t>多気RC･4</t>
  </si>
  <si>
    <t>4-16</t>
  </si>
  <si>
    <t>山田　陽登</t>
  </si>
  <si>
    <t>玉城陸上クラブ・4</t>
  </si>
  <si>
    <t>4-10</t>
  </si>
  <si>
    <t>坪井　涼晟</t>
  </si>
  <si>
    <t>4-3</t>
  </si>
  <si>
    <t>高間　光</t>
  </si>
  <si>
    <t>4-6</t>
  </si>
  <si>
    <t>吉川　緋彩</t>
  </si>
  <si>
    <t>上野AC・4</t>
  </si>
  <si>
    <t>4-12</t>
  </si>
  <si>
    <t>村田　友輝</t>
  </si>
  <si>
    <t>橋南スポーツクラブ・4</t>
  </si>
  <si>
    <t>4－8</t>
  </si>
  <si>
    <t>飯尾　太一</t>
  </si>
  <si>
    <t>4－11</t>
  </si>
  <si>
    <t>田中　将信</t>
  </si>
  <si>
    <t>4－15</t>
  </si>
  <si>
    <t>野呂　仁人</t>
  </si>
  <si>
    <t>4－5</t>
  </si>
  <si>
    <t>前田　章芳</t>
  </si>
  <si>
    <t>4－1</t>
  </si>
  <si>
    <t>上村　壮汰</t>
  </si>
  <si>
    <t>4-22</t>
  </si>
  <si>
    <t>川瀬　愛佳</t>
  </si>
  <si>
    <t>4-18</t>
  </si>
  <si>
    <t>田中　悠美子</t>
  </si>
  <si>
    <t>4-20</t>
  </si>
  <si>
    <t>村田　裕香</t>
  </si>
  <si>
    <t>4-27</t>
  </si>
  <si>
    <t>山脇　純白</t>
  </si>
  <si>
    <t>津陸上クラブ･4</t>
  </si>
  <si>
    <t>4-17</t>
  </si>
  <si>
    <t>瀬々奈　璃乃</t>
  </si>
  <si>
    <t>4-23</t>
  </si>
  <si>
    <t>尾家　若菜</t>
  </si>
  <si>
    <t>4-19</t>
  </si>
  <si>
    <t>安田　香乃</t>
  </si>
  <si>
    <t>4-26</t>
  </si>
  <si>
    <t>鈴木　あかり</t>
  </si>
  <si>
    <t>4-24</t>
  </si>
  <si>
    <t>4-21</t>
  </si>
  <si>
    <t>安藤　みち子</t>
  </si>
  <si>
    <t>4-25</t>
  </si>
  <si>
    <t>神谷　みゆ</t>
  </si>
  <si>
    <t>5-1</t>
  </si>
  <si>
    <t>澤　直也</t>
  </si>
  <si>
    <t>一志Beast・5</t>
  </si>
  <si>
    <t>5-3</t>
  </si>
  <si>
    <t>豊住　篤哉</t>
  </si>
  <si>
    <t>上野AC・5</t>
  </si>
  <si>
    <t>5-5</t>
  </si>
  <si>
    <t>鳥尾　英紀</t>
  </si>
  <si>
    <t>多気RC・5</t>
  </si>
  <si>
    <t>5-10</t>
  </si>
  <si>
    <t>近藤　匠一郎</t>
  </si>
  <si>
    <t>北勢RC・5</t>
  </si>
  <si>
    <t>5-13</t>
  </si>
  <si>
    <t>宮田　大新</t>
  </si>
  <si>
    <t>5-16</t>
  </si>
  <si>
    <t>奥山　拓哉</t>
  </si>
  <si>
    <t>玉城陸上クラブ・5</t>
  </si>
  <si>
    <t>5-2</t>
  </si>
  <si>
    <t>田中　創太</t>
  </si>
  <si>
    <t>5-4</t>
  </si>
  <si>
    <t>藤原陸上クラブ・5</t>
  </si>
  <si>
    <t>5-7</t>
  </si>
  <si>
    <t>山守　昌昭</t>
  </si>
  <si>
    <t>橋南スポーツクラブ・5</t>
  </si>
  <si>
    <t>5-11</t>
  </si>
  <si>
    <t>近藤　陽斗</t>
  </si>
  <si>
    <t>5-14</t>
  </si>
  <si>
    <t>野崎　寧生</t>
  </si>
  <si>
    <t>5-17</t>
  </si>
  <si>
    <t>5-6</t>
  </si>
  <si>
    <t>堀　冬馬</t>
  </si>
  <si>
    <t>5-9</t>
  </si>
  <si>
    <t>大月　翔矢</t>
  </si>
  <si>
    <t>なごや陸上クラブ・5</t>
  </si>
  <si>
    <t>5-12</t>
  </si>
  <si>
    <t>後藤　開</t>
  </si>
  <si>
    <t>5-15</t>
  </si>
  <si>
    <t>堀田　拳大</t>
  </si>
  <si>
    <t>5-18</t>
  </si>
  <si>
    <t>辻井　宏樹</t>
  </si>
  <si>
    <t>5-19</t>
  </si>
  <si>
    <t>中林　乃麻</t>
  </si>
  <si>
    <t>5-20</t>
  </si>
  <si>
    <t>5-23</t>
  </si>
  <si>
    <t>5-29</t>
  </si>
  <si>
    <t>宮本　美咲</t>
  </si>
  <si>
    <t>5-31</t>
  </si>
  <si>
    <t>中西　佑友</t>
  </si>
  <si>
    <t>5-34</t>
  </si>
  <si>
    <t>岡田　華歩</t>
  </si>
  <si>
    <t>5-21</t>
  </si>
  <si>
    <t>藤田　さよ</t>
  </si>
  <si>
    <t>5-24</t>
  </si>
  <si>
    <t>宮木　里菜</t>
  </si>
  <si>
    <t>5-26</t>
  </si>
  <si>
    <t>宮村　野乃子</t>
  </si>
  <si>
    <t>5-30</t>
  </si>
  <si>
    <t>田中　千恵</t>
  </si>
  <si>
    <t>5-32</t>
  </si>
  <si>
    <t>斎藤　香穂</t>
  </si>
  <si>
    <t>5-35</t>
  </si>
  <si>
    <t>早川　栞那</t>
  </si>
  <si>
    <t>5-22</t>
  </si>
  <si>
    <t>武笠　采生</t>
  </si>
  <si>
    <t>5-25</t>
  </si>
  <si>
    <t>川瀬　史歩</t>
  </si>
  <si>
    <t>5-27</t>
  </si>
  <si>
    <t>松井　瑠希乃</t>
  </si>
  <si>
    <t>5-28</t>
  </si>
  <si>
    <t>矢野　花音</t>
  </si>
  <si>
    <t>志摩陸上クラブ・5</t>
  </si>
  <si>
    <t>5-33</t>
  </si>
  <si>
    <t>高瀬　椎名</t>
  </si>
  <si>
    <t>5-36</t>
  </si>
  <si>
    <t>今井　歩海</t>
  </si>
  <si>
    <t>田中　悠貴</t>
  </si>
  <si>
    <t>多気RC・6</t>
  </si>
  <si>
    <t>鈴木　健太</t>
  </si>
  <si>
    <t>津陸上クラブ・6</t>
  </si>
  <si>
    <t>碓井　逸太</t>
  </si>
  <si>
    <t>橋南スポーツクラブ・6</t>
  </si>
  <si>
    <t>藤田　輝一</t>
  </si>
  <si>
    <t>藤原陸上クラブ・6</t>
  </si>
  <si>
    <t>6-1</t>
  </si>
  <si>
    <t>山際　玲二</t>
  </si>
  <si>
    <t>加藤　大晟</t>
  </si>
  <si>
    <t>北勢RC・6</t>
  </si>
  <si>
    <t>石川　結登</t>
  </si>
  <si>
    <t>小谷　将太郎</t>
  </si>
  <si>
    <t>杉山　大騎</t>
  </si>
  <si>
    <t>岡田　匠平</t>
  </si>
  <si>
    <t>古川　夢有亜</t>
  </si>
  <si>
    <t>村田　航輝</t>
  </si>
  <si>
    <t>島岡　一輝</t>
  </si>
  <si>
    <t>武内　颯恭</t>
  </si>
  <si>
    <t>藤井　智也</t>
  </si>
  <si>
    <t>奥田　祐太</t>
  </si>
  <si>
    <t>芝田　豊和</t>
  </si>
  <si>
    <t>藤本　夏帆</t>
  </si>
  <si>
    <t>尾崎　華</t>
  </si>
  <si>
    <t>川口　実紅</t>
  </si>
  <si>
    <t>早川　朋美</t>
  </si>
  <si>
    <t>４</t>
  </si>
  <si>
    <t>1-5</t>
  </si>
  <si>
    <t>森　開音</t>
  </si>
  <si>
    <t>橋南スポーツクラブ・1</t>
  </si>
  <si>
    <t>５</t>
  </si>
  <si>
    <t>1-6</t>
  </si>
  <si>
    <t>廣　智徳</t>
  </si>
  <si>
    <t>２</t>
  </si>
  <si>
    <t>1-8</t>
  </si>
  <si>
    <t>若井　佑樹</t>
  </si>
  <si>
    <t>藤原陸上クラブ・2</t>
  </si>
  <si>
    <t>３</t>
  </si>
  <si>
    <t>1-3</t>
  </si>
  <si>
    <t>多賀　一稀</t>
  </si>
  <si>
    <t>橋南スポーツクラブ・2</t>
  </si>
  <si>
    <t>1-9</t>
  </si>
  <si>
    <t>黒瀬　正太</t>
  </si>
  <si>
    <t>育生小学校・2</t>
  </si>
  <si>
    <t>1-7</t>
  </si>
  <si>
    <t>桟敷　晴斗</t>
  </si>
  <si>
    <t>６</t>
  </si>
  <si>
    <t>1-4</t>
  </si>
  <si>
    <t>橋本　大輝</t>
  </si>
  <si>
    <t>７</t>
  </si>
  <si>
    <t>1-1</t>
  </si>
  <si>
    <t>一志Beast・２</t>
  </si>
  <si>
    <t>順位</t>
  </si>
  <si>
    <t>6-28</t>
  </si>
  <si>
    <t>6-24</t>
  </si>
  <si>
    <t>6-26</t>
  </si>
  <si>
    <t>6-21</t>
  </si>
  <si>
    <t>6-23</t>
  </si>
  <si>
    <t>6-29</t>
  </si>
  <si>
    <t>6-27</t>
  </si>
  <si>
    <t>6-30</t>
  </si>
  <si>
    <t>6-30</t>
  </si>
  <si>
    <t>6-22</t>
  </si>
  <si>
    <t>6-25</t>
  </si>
  <si>
    <t>6-31</t>
  </si>
  <si>
    <t>6-18</t>
  </si>
  <si>
    <t>山川　玲那</t>
  </si>
  <si>
    <t>西村　侑</t>
  </si>
  <si>
    <t>谷田　瑞季</t>
  </si>
  <si>
    <t>小林　明日美</t>
  </si>
  <si>
    <t>多気RC・6</t>
  </si>
  <si>
    <t>多気RC・6</t>
  </si>
  <si>
    <t>多気RC・6</t>
  </si>
  <si>
    <t>上野AC・3</t>
  </si>
  <si>
    <t>増井　晶</t>
  </si>
  <si>
    <t>DNS</t>
  </si>
  <si>
    <t>DNS</t>
  </si>
  <si>
    <r>
      <t>D</t>
    </r>
    <r>
      <rPr>
        <sz val="11"/>
        <rFont val="ＭＳ Ｐゴシック"/>
        <family val="3"/>
      </rPr>
      <t>NS</t>
    </r>
  </si>
  <si>
    <r>
      <t>D</t>
    </r>
    <r>
      <rPr>
        <sz val="11"/>
        <rFont val="ＭＳ Ｐゴシック"/>
        <family val="3"/>
      </rPr>
      <t>NS</t>
    </r>
  </si>
  <si>
    <t>井山　すず佳</t>
  </si>
  <si>
    <t>DNS</t>
  </si>
  <si>
    <t>DNS</t>
  </si>
  <si>
    <t>5-8</t>
  </si>
  <si>
    <t>5-6</t>
  </si>
  <si>
    <t>5-7</t>
  </si>
  <si>
    <t>5-12</t>
  </si>
  <si>
    <t>5-16</t>
  </si>
  <si>
    <t>5-5</t>
  </si>
  <si>
    <t>6-17</t>
  </si>
  <si>
    <t>6-16</t>
  </si>
  <si>
    <t>6-4</t>
  </si>
  <si>
    <t>6-15</t>
  </si>
  <si>
    <t>6-10</t>
  </si>
  <si>
    <t>6-13</t>
  </si>
  <si>
    <t>6-3</t>
  </si>
  <si>
    <t>6-12</t>
  </si>
  <si>
    <t>6-9</t>
  </si>
  <si>
    <t>6-11</t>
  </si>
  <si>
    <t>No</t>
  </si>
  <si>
    <t>５・６年生男子</t>
  </si>
  <si>
    <t>オープン種目（男子1000m）</t>
  </si>
  <si>
    <t>5-34</t>
  </si>
  <si>
    <t>5-32</t>
  </si>
  <si>
    <t>5-26</t>
  </si>
  <si>
    <t>5-23</t>
  </si>
  <si>
    <t>5-31</t>
  </si>
  <si>
    <t>5-19</t>
  </si>
  <si>
    <t>6-29</t>
  </si>
  <si>
    <t>6-28</t>
  </si>
  <si>
    <t>５・６年生女子</t>
  </si>
  <si>
    <t>オープン種目（女子1000m）</t>
  </si>
  <si>
    <t>DNS</t>
  </si>
  <si>
    <t>小森　彩乃</t>
  </si>
  <si>
    <t>飛岡　璃心</t>
  </si>
  <si>
    <r>
      <t>D</t>
    </r>
    <r>
      <rPr>
        <sz val="11"/>
        <rFont val="ＭＳ Ｐゴシック"/>
        <family val="3"/>
      </rPr>
      <t>NS</t>
    </r>
  </si>
  <si>
    <t>DNS</t>
  </si>
  <si>
    <t>DNS</t>
  </si>
  <si>
    <t>DNS</t>
  </si>
  <si>
    <r>
      <t>3</t>
    </r>
    <r>
      <rPr>
        <sz val="11"/>
        <rFont val="ＭＳ Ｐゴシック"/>
        <family val="3"/>
      </rPr>
      <t>.32.7</t>
    </r>
  </si>
  <si>
    <r>
      <t>3</t>
    </r>
    <r>
      <rPr>
        <sz val="11"/>
        <rFont val="ＭＳ Ｐゴシック"/>
        <family val="3"/>
      </rPr>
      <t>.52.4</t>
    </r>
  </si>
  <si>
    <r>
      <t>3</t>
    </r>
    <r>
      <rPr>
        <sz val="11"/>
        <rFont val="ＭＳ Ｐゴシック"/>
        <family val="3"/>
      </rPr>
      <t>.52.6</t>
    </r>
  </si>
  <si>
    <r>
      <t>3</t>
    </r>
    <r>
      <rPr>
        <sz val="11"/>
        <rFont val="ＭＳ Ｐゴシック"/>
        <family val="3"/>
      </rPr>
      <t>.41.1</t>
    </r>
  </si>
  <si>
    <r>
      <t>4</t>
    </r>
    <r>
      <rPr>
        <sz val="11"/>
        <rFont val="ＭＳ Ｐゴシック"/>
        <family val="3"/>
      </rPr>
      <t>.02.2</t>
    </r>
  </si>
  <si>
    <r>
      <t>4</t>
    </r>
    <r>
      <rPr>
        <sz val="11"/>
        <rFont val="ＭＳ Ｐゴシック"/>
        <family val="3"/>
      </rPr>
      <t>.23.8</t>
    </r>
  </si>
  <si>
    <r>
      <t>3</t>
    </r>
    <r>
      <rPr>
        <sz val="11"/>
        <rFont val="ＭＳ Ｐゴシック"/>
        <family val="3"/>
      </rPr>
      <t>.30.3</t>
    </r>
  </si>
  <si>
    <r>
      <t>4</t>
    </r>
    <r>
      <rPr>
        <sz val="11"/>
        <rFont val="ＭＳ Ｐゴシック"/>
        <family val="3"/>
      </rPr>
      <t>.18.2</t>
    </r>
  </si>
  <si>
    <r>
      <t>3</t>
    </r>
    <r>
      <rPr>
        <sz val="11"/>
        <rFont val="ＭＳ Ｐゴシック"/>
        <family val="3"/>
      </rPr>
      <t>.38.4</t>
    </r>
  </si>
  <si>
    <r>
      <t>4</t>
    </r>
    <r>
      <rPr>
        <sz val="11"/>
        <rFont val="ＭＳ Ｐゴシック"/>
        <family val="3"/>
      </rPr>
      <t>.01.1</t>
    </r>
  </si>
  <si>
    <t>DNS</t>
  </si>
  <si>
    <r>
      <t>D</t>
    </r>
    <r>
      <rPr>
        <sz val="11"/>
        <rFont val="ＭＳ Ｐゴシック"/>
        <family val="3"/>
      </rPr>
      <t>NS</t>
    </r>
  </si>
  <si>
    <r>
      <t>3</t>
    </r>
    <r>
      <rPr>
        <sz val="11"/>
        <rFont val="ＭＳ Ｐゴシック"/>
        <family val="3"/>
      </rPr>
      <t>.58.0</t>
    </r>
  </si>
  <si>
    <r>
      <t>4</t>
    </r>
    <r>
      <rPr>
        <sz val="11"/>
        <rFont val="ＭＳ Ｐゴシック"/>
        <family val="3"/>
      </rPr>
      <t>.09.8</t>
    </r>
  </si>
  <si>
    <r>
      <t>4</t>
    </r>
    <r>
      <rPr>
        <sz val="11"/>
        <rFont val="ＭＳ Ｐゴシック"/>
        <family val="3"/>
      </rPr>
      <t>.21.5</t>
    </r>
  </si>
  <si>
    <t>4.16.5</t>
  </si>
  <si>
    <r>
      <t>4</t>
    </r>
    <r>
      <rPr>
        <sz val="11"/>
        <rFont val="ＭＳ Ｐゴシック"/>
        <family val="3"/>
      </rPr>
      <t>.14.4</t>
    </r>
  </si>
  <si>
    <r>
      <t>4</t>
    </r>
    <r>
      <rPr>
        <sz val="11"/>
        <rFont val="ＭＳ Ｐゴシック"/>
        <family val="3"/>
      </rPr>
      <t>.33.9</t>
    </r>
  </si>
  <si>
    <r>
      <t>4</t>
    </r>
    <r>
      <rPr>
        <sz val="11"/>
        <rFont val="ＭＳ Ｐゴシック"/>
        <family val="3"/>
      </rPr>
      <t>.41.3</t>
    </r>
  </si>
  <si>
    <r>
      <t>4</t>
    </r>
    <r>
      <rPr>
        <sz val="11"/>
        <rFont val="ＭＳ Ｐゴシック"/>
        <family val="3"/>
      </rPr>
      <t>.40.0</t>
    </r>
  </si>
  <si>
    <r>
      <t>4</t>
    </r>
    <r>
      <rPr>
        <sz val="11"/>
        <rFont val="ＭＳ Ｐゴシック"/>
        <family val="3"/>
      </rPr>
      <t>.07.7</t>
    </r>
  </si>
  <si>
    <t>4.24.7</t>
  </si>
  <si>
    <t>3.56.1</t>
  </si>
  <si>
    <t>4.27.3</t>
  </si>
  <si>
    <t>4.47.1</t>
  </si>
  <si>
    <r>
      <t>3</t>
    </r>
    <r>
      <rPr>
        <sz val="11"/>
        <rFont val="ＭＳ Ｐゴシック"/>
        <family val="3"/>
      </rPr>
      <t>.40.4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</si>
</sst>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.00_ "/>
    <numFmt numFmtId="180" formatCode="0_ "/>
    <numFmt numFmtId="181" formatCode="mm:ss.00"/>
    <numFmt numFmtId="182" formatCode="0.0_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HGP創英角ﾎﾟｯﾌﾟ体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HG創英角ﾎﾟｯﾌﾟ体"/>
      <family val="3"/>
    </font>
    <font>
      <b/>
      <sz val="12"/>
      <name val="HGS創英角ﾎﾟｯﾌﾟ体"/>
      <family val="3"/>
    </font>
    <font>
      <b/>
      <sz val="11"/>
      <name val="HG創英角ﾎﾟｯﾌﾟ体"/>
      <family val="3"/>
    </font>
    <font>
      <sz val="6"/>
      <name val="ＭＳ Ｐゴシック"/>
      <family val="3"/>
    </font>
    <font>
      <b/>
      <sz val="12"/>
      <name val="HGP創英角ﾎﾟｯﾌﾟ体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63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63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63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65" applyFont="1" applyAlignment="1">
      <alignment vertical="center"/>
      <protection/>
    </xf>
    <xf numFmtId="0" fontId="12" fillId="0" borderId="0" xfId="65" applyFont="1">
      <alignment vertical="center"/>
      <protection/>
    </xf>
    <xf numFmtId="0" fontId="3" fillId="0" borderId="0" xfId="65" applyFont="1">
      <alignment vertical="center"/>
      <protection/>
    </xf>
    <xf numFmtId="0" fontId="3" fillId="0" borderId="10" xfId="0" applyFont="1" applyBorder="1" applyAlignment="1">
      <alignment horizontal="center"/>
    </xf>
    <xf numFmtId="49" fontId="3" fillId="0" borderId="10" xfId="65" applyNumberFormat="1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178" fontId="3" fillId="0" borderId="0" xfId="0" applyNumberFormat="1" applyFont="1" applyAlignment="1">
      <alignment/>
    </xf>
    <xf numFmtId="178" fontId="3" fillId="0" borderId="10" xfId="65" applyNumberFormat="1" applyFont="1" applyBorder="1" applyAlignment="1">
      <alignment horizontal="center" vertical="center"/>
      <protection/>
    </xf>
    <xf numFmtId="179" fontId="0" fillId="0" borderId="0" xfId="0" applyNumberFormat="1" applyFont="1" applyAlignment="1">
      <alignment/>
    </xf>
    <xf numFmtId="178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49" fontId="0" fillId="0" borderId="0" xfId="63" applyNumberFormat="1" applyFont="1" applyFill="1" applyBorder="1" applyAlignment="1">
      <alignment vertical="center"/>
      <protection/>
    </xf>
    <xf numFmtId="178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9" fontId="0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 horizontal="center"/>
    </xf>
    <xf numFmtId="0" fontId="13" fillId="0" borderId="10" xfId="6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6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176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5" fillId="0" borderId="10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right"/>
    </xf>
    <xf numFmtId="178" fontId="0" fillId="0" borderId="10" xfId="0" applyNumberFormat="1" applyFill="1" applyBorder="1" applyAlignment="1">
      <alignment horizontal="right"/>
    </xf>
    <xf numFmtId="178" fontId="2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/>
    </xf>
    <xf numFmtId="179" fontId="2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49" fontId="55" fillId="0" borderId="10" xfId="0" applyNumberFormat="1" applyFont="1" applyBorder="1" applyAlignment="1">
      <alignment horizontal="center" vertical="center"/>
    </xf>
    <xf numFmtId="0" fontId="55" fillId="0" borderId="10" xfId="61" applyFont="1" applyBorder="1" applyAlignment="1">
      <alignment horizontal="center" vertical="center"/>
      <protection/>
    </xf>
    <xf numFmtId="0" fontId="55" fillId="0" borderId="10" xfId="61" applyFont="1" applyFill="1" applyBorder="1" applyAlignment="1">
      <alignment horizontal="center" vertical="center"/>
      <protection/>
    </xf>
    <xf numFmtId="49" fontId="14" fillId="0" borderId="10" xfId="64" applyNumberFormat="1" applyFont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ill="1" applyBorder="1" applyAlignment="1">
      <alignment horizontal="center" vertical="center"/>
      <protection/>
    </xf>
    <xf numFmtId="49" fontId="56" fillId="0" borderId="10" xfId="64" applyNumberFormat="1" applyFont="1" applyBorder="1" applyAlignment="1">
      <alignment horizontal="center" vertical="center"/>
      <protection/>
    </xf>
    <xf numFmtId="49" fontId="14" fillId="0" borderId="17" xfId="64" applyNumberFormat="1" applyFont="1" applyBorder="1" applyAlignment="1">
      <alignment horizontal="center" vertical="center"/>
      <protection/>
    </xf>
    <xf numFmtId="49" fontId="14" fillId="0" borderId="0" xfId="64" applyNumberFormat="1" applyFont="1" applyBorder="1" applyAlignment="1">
      <alignment horizontal="center" vertical="center"/>
      <protection/>
    </xf>
    <xf numFmtId="0" fontId="55" fillId="0" borderId="0" xfId="61" applyFont="1" applyBorder="1" applyAlignment="1">
      <alignment horizontal="center" vertical="center"/>
      <protection/>
    </xf>
    <xf numFmtId="0" fontId="57" fillId="0" borderId="0" xfId="61" applyFont="1" applyBorder="1" applyAlignment="1">
      <alignment horizontal="center" vertical="center"/>
      <protection/>
    </xf>
    <xf numFmtId="178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5" fillId="0" borderId="0" xfId="0" applyNumberFormat="1" applyFont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5" fillId="0" borderId="0" xfId="61" applyFont="1" applyFill="1" applyBorder="1" applyAlignment="1">
      <alignment horizontal="center" vertical="center"/>
      <protection/>
    </xf>
    <xf numFmtId="0" fontId="58" fillId="0" borderId="10" xfId="61" applyFont="1" applyBorder="1" applyAlignment="1">
      <alignment horizontal="center" vertical="center"/>
      <protection/>
    </xf>
    <xf numFmtId="0" fontId="57" fillId="0" borderId="10" xfId="61" applyFont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/>
    </xf>
    <xf numFmtId="0" fontId="55" fillId="0" borderId="19" xfId="0" applyFont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19" xfId="6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49" fontId="55" fillId="0" borderId="10" xfId="64" applyNumberFormat="1" applyFont="1" applyBorder="1" applyAlignment="1">
      <alignment horizontal="center" vertical="center"/>
      <protection/>
    </xf>
    <xf numFmtId="49" fontId="55" fillId="0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82" fontId="2" fillId="0" borderId="10" xfId="0" applyNumberFormat="1" applyFont="1" applyFill="1" applyBorder="1" applyAlignment="1">
      <alignment/>
    </xf>
    <xf numFmtId="177" fontId="2" fillId="33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/>
    </xf>
    <xf numFmtId="177" fontId="3" fillId="0" borderId="10" xfId="0" applyNumberFormat="1" applyFont="1" applyBorder="1" applyAlignment="1">
      <alignment horizontal="center"/>
    </xf>
    <xf numFmtId="17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49" fontId="55" fillId="0" borderId="19" xfId="0" applyNumberFormat="1" applyFont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/>
    </xf>
    <xf numFmtId="49" fontId="56" fillId="34" borderId="10" xfId="64" applyNumberFormat="1" applyFont="1" applyFill="1" applyBorder="1" applyAlignment="1">
      <alignment horizontal="center" vertical="center"/>
      <protection/>
    </xf>
    <xf numFmtId="0" fontId="55" fillId="34" borderId="10" xfId="61" applyFont="1" applyFill="1" applyBorder="1" applyAlignment="1">
      <alignment horizontal="center" vertical="center"/>
      <protection/>
    </xf>
    <xf numFmtId="178" fontId="2" fillId="34" borderId="10" xfId="0" applyNumberFormat="1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right"/>
    </xf>
    <xf numFmtId="176" fontId="2" fillId="34" borderId="10" xfId="0" applyNumberFormat="1" applyFont="1" applyFill="1" applyBorder="1" applyAlignment="1">
      <alignment/>
    </xf>
    <xf numFmtId="179" fontId="2" fillId="34" borderId="10" xfId="0" applyNumberFormat="1" applyFont="1" applyFill="1" applyBorder="1" applyAlignment="1">
      <alignment horizontal="right"/>
    </xf>
    <xf numFmtId="180" fontId="2" fillId="34" borderId="10" xfId="0" applyNumberFormat="1" applyFont="1" applyFill="1" applyBorder="1" applyAlignment="1">
      <alignment/>
    </xf>
    <xf numFmtId="49" fontId="55" fillId="34" borderId="10" xfId="0" applyNumberFormat="1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/>
    </xf>
    <xf numFmtId="178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0" fillId="34" borderId="10" xfId="61" applyFill="1" applyBorder="1" applyAlignment="1">
      <alignment horizontal="center" vertical="center"/>
      <protection/>
    </xf>
    <xf numFmtId="178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1" fontId="0" fillId="34" borderId="10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 horizontal="center"/>
    </xf>
    <xf numFmtId="177" fontId="0" fillId="34" borderId="10" xfId="0" applyNumberFormat="1" applyFill="1" applyBorder="1" applyAlignment="1">
      <alignment horizontal="center"/>
    </xf>
    <xf numFmtId="179" fontId="0" fillId="34" borderId="10" xfId="0" applyNumberForma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9" fontId="2" fillId="34" borderId="1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/>
    </xf>
    <xf numFmtId="181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55" fillId="34" borderId="21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7" fillId="0" borderId="0" xfId="65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/>
    </xf>
    <xf numFmtId="0" fontId="7" fillId="0" borderId="0" xfId="65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_５年男" xfId="63"/>
    <cellStyle name="標準_Sheet1" xfId="64"/>
    <cellStyle name="標準_オープン1・２年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ys0601@yahoo.co.jp" TargetMode="External" /><Relationship Id="rId2" Type="http://schemas.openxmlformats.org/officeDocument/2006/relationships/hyperlink" Target="mailto:httokuda@lilac.ocn.ne.jp" TargetMode="External" /><Relationship Id="rId3" Type="http://schemas.openxmlformats.org/officeDocument/2006/relationships/hyperlink" Target="mailto:httokuda@lilac.ocn.ne.jp" TargetMode="External" /><Relationship Id="rId4" Type="http://schemas.openxmlformats.org/officeDocument/2006/relationships/hyperlink" Target="mailto:cxxfm@yahoo.co.jp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ys0601@yahoo.co.jp" TargetMode="External" /><Relationship Id="rId2" Type="http://schemas.openxmlformats.org/officeDocument/2006/relationships/hyperlink" Target="mailto:httokuda@lilac.ocn.ne.jp" TargetMode="External" /><Relationship Id="rId3" Type="http://schemas.openxmlformats.org/officeDocument/2006/relationships/hyperlink" Target="mailto:httokuda@lilac.ocn.ne.jp" TargetMode="External" /><Relationship Id="rId4" Type="http://schemas.openxmlformats.org/officeDocument/2006/relationships/hyperlink" Target="mailto:komaki-h@amigo2.ne.jp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5.125" style="8" customWidth="1"/>
    <col min="2" max="2" width="6.75390625" style="8" bestFit="1" customWidth="1"/>
    <col min="3" max="3" width="15.75390625" style="8" bestFit="1" customWidth="1"/>
    <col min="4" max="4" width="24.625" style="8" bestFit="1" customWidth="1"/>
    <col min="5" max="5" width="10.625" style="61" customWidth="1"/>
    <col min="6" max="6" width="7.75390625" style="39" customWidth="1"/>
    <col min="7" max="7" width="11.875" style="8" customWidth="1"/>
    <col min="8" max="8" width="10.625" style="8" customWidth="1"/>
    <col min="9" max="9" width="6.75390625" style="8" customWidth="1"/>
    <col min="10" max="10" width="9.25390625" style="8" customWidth="1"/>
    <col min="11" max="11" width="10.625" style="8" customWidth="1"/>
    <col min="12" max="13" width="9.25390625" style="8" customWidth="1"/>
    <col min="14" max="14" width="13.75390625" style="8" bestFit="1" customWidth="1"/>
    <col min="15" max="16384" width="9.00390625" style="8" customWidth="1"/>
  </cols>
  <sheetData>
    <row r="1" spans="2:6" ht="17.25">
      <c r="B1" s="189" t="s">
        <v>75</v>
      </c>
      <c r="C1" s="189"/>
      <c r="D1" s="189"/>
      <c r="E1" s="189"/>
      <c r="F1" s="81"/>
    </row>
    <row r="3" spans="1:13" ht="17.25">
      <c r="A3" s="8" t="s">
        <v>10</v>
      </c>
      <c r="E3" s="61" t="s">
        <v>11</v>
      </c>
      <c r="H3" s="8" t="s">
        <v>12</v>
      </c>
      <c r="K3" s="8" t="s">
        <v>13</v>
      </c>
      <c r="M3" s="8" t="s">
        <v>14</v>
      </c>
    </row>
    <row r="4" spans="1:12" ht="17.25">
      <c r="A4" s="8" t="s">
        <v>15</v>
      </c>
      <c r="B4" s="8" t="s">
        <v>16</v>
      </c>
      <c r="C4" s="8" t="s">
        <v>17</v>
      </c>
      <c r="D4" s="8" t="s">
        <v>18</v>
      </c>
      <c r="E4" s="82" t="s">
        <v>19</v>
      </c>
      <c r="F4" s="40" t="s">
        <v>62</v>
      </c>
      <c r="G4" s="8" t="s">
        <v>20</v>
      </c>
      <c r="H4" s="8" t="s">
        <v>21</v>
      </c>
      <c r="I4" s="40" t="s">
        <v>62</v>
      </c>
      <c r="J4" s="8" t="s">
        <v>20</v>
      </c>
      <c r="K4" s="8" t="s">
        <v>22</v>
      </c>
      <c r="L4" s="8" t="s">
        <v>20</v>
      </c>
    </row>
    <row r="5" spans="1:13" ht="17.25" customHeight="1">
      <c r="A5" s="96">
        <v>1</v>
      </c>
      <c r="B5" s="145" t="s">
        <v>83</v>
      </c>
      <c r="C5" s="118" t="s">
        <v>84</v>
      </c>
      <c r="D5" s="118" t="s">
        <v>85</v>
      </c>
      <c r="E5" s="151">
        <v>8.4</v>
      </c>
      <c r="F5" s="28"/>
      <c r="G5" s="76">
        <f aca="true" t="shared" si="0" ref="G5:G14">ROUND(25.4347*(25.5-E5*2.1)^1.34,0)</f>
        <v>403</v>
      </c>
      <c r="H5" s="29">
        <v>3.19</v>
      </c>
      <c r="I5" s="28"/>
      <c r="J5" s="76">
        <f aca="true" t="shared" si="1" ref="J5:J14">ROUND(0.14354*(100*H5-1.77)^1.385,0)</f>
        <v>418</v>
      </c>
      <c r="K5" s="30">
        <v>33.15</v>
      </c>
      <c r="L5" s="76">
        <f aca="true" t="shared" si="2" ref="L5:L14">ROUND(10.14*(K5-3)^1.02,0)</f>
        <v>327</v>
      </c>
      <c r="M5" s="76">
        <f aca="true" t="shared" si="3" ref="M5:M14">ROUND(G5+J5+L5,0)</f>
        <v>1148</v>
      </c>
    </row>
    <row r="6" spans="1:13" ht="17.25" customHeight="1">
      <c r="A6" s="96">
        <v>2</v>
      </c>
      <c r="B6" s="145" t="s">
        <v>86</v>
      </c>
      <c r="C6" s="119" t="s">
        <v>87</v>
      </c>
      <c r="D6" s="116" t="s">
        <v>88</v>
      </c>
      <c r="E6" s="151">
        <v>9.4</v>
      </c>
      <c r="F6" s="28"/>
      <c r="G6" s="76">
        <f t="shared" si="0"/>
        <v>266</v>
      </c>
      <c r="H6" s="29">
        <v>2.61</v>
      </c>
      <c r="I6" s="28"/>
      <c r="J6" s="76">
        <f t="shared" si="1"/>
        <v>316</v>
      </c>
      <c r="K6" s="30">
        <v>21.64</v>
      </c>
      <c r="L6" s="76">
        <f t="shared" si="2"/>
        <v>200</v>
      </c>
      <c r="M6" s="76">
        <f t="shared" si="3"/>
        <v>782</v>
      </c>
    </row>
    <row r="7" spans="1:13" ht="17.25" customHeight="1">
      <c r="A7" s="96">
        <v>3</v>
      </c>
      <c r="B7" s="145" t="s">
        <v>89</v>
      </c>
      <c r="C7" s="118" t="s">
        <v>90</v>
      </c>
      <c r="D7" s="120" t="s">
        <v>91</v>
      </c>
      <c r="E7" s="151">
        <v>9.5</v>
      </c>
      <c r="F7" s="28"/>
      <c r="G7" s="76">
        <f t="shared" si="0"/>
        <v>253</v>
      </c>
      <c r="H7" s="29">
        <v>2.5</v>
      </c>
      <c r="I7" s="28"/>
      <c r="J7" s="76">
        <f t="shared" si="1"/>
        <v>298</v>
      </c>
      <c r="K7" s="30">
        <v>8.25</v>
      </c>
      <c r="L7" s="76">
        <f t="shared" si="2"/>
        <v>55</v>
      </c>
      <c r="M7" s="76">
        <f t="shared" si="3"/>
        <v>606</v>
      </c>
    </row>
    <row r="8" spans="1:13" ht="17.25" customHeight="1">
      <c r="A8" s="96">
        <v>4</v>
      </c>
      <c r="B8" s="145" t="s">
        <v>92</v>
      </c>
      <c r="C8" s="118" t="s">
        <v>93</v>
      </c>
      <c r="D8" s="118" t="s">
        <v>91</v>
      </c>
      <c r="E8" s="151">
        <v>8.7</v>
      </c>
      <c r="F8" s="28"/>
      <c r="G8" s="76">
        <f t="shared" si="0"/>
        <v>360</v>
      </c>
      <c r="H8" s="29">
        <v>3.46</v>
      </c>
      <c r="I8" s="28"/>
      <c r="J8" s="76">
        <f t="shared" si="1"/>
        <v>468</v>
      </c>
      <c r="K8" s="30">
        <v>41.34</v>
      </c>
      <c r="L8" s="76">
        <f t="shared" si="2"/>
        <v>418</v>
      </c>
      <c r="M8" s="76">
        <f t="shared" si="3"/>
        <v>1246</v>
      </c>
    </row>
    <row r="9" spans="1:13" ht="17.25" customHeight="1">
      <c r="A9" s="96">
        <v>5</v>
      </c>
      <c r="B9" s="145" t="s">
        <v>94</v>
      </c>
      <c r="C9" s="118" t="s">
        <v>95</v>
      </c>
      <c r="D9" s="118" t="s">
        <v>88</v>
      </c>
      <c r="E9" s="151">
        <v>8.8</v>
      </c>
      <c r="F9" s="28"/>
      <c r="G9" s="76">
        <f t="shared" si="0"/>
        <v>346</v>
      </c>
      <c r="H9" s="29">
        <v>2.5</v>
      </c>
      <c r="I9" s="28"/>
      <c r="J9" s="76">
        <f t="shared" si="1"/>
        <v>298</v>
      </c>
      <c r="K9" s="30">
        <v>26.18</v>
      </c>
      <c r="L9" s="76">
        <f t="shared" si="2"/>
        <v>250</v>
      </c>
      <c r="M9" s="76">
        <f t="shared" si="3"/>
        <v>894</v>
      </c>
    </row>
    <row r="10" spans="1:13" ht="17.25" customHeight="1">
      <c r="A10" s="96">
        <v>6</v>
      </c>
      <c r="B10" s="145" t="s">
        <v>96</v>
      </c>
      <c r="C10" s="118" t="s">
        <v>97</v>
      </c>
      <c r="D10" s="118" t="s">
        <v>98</v>
      </c>
      <c r="E10" s="151">
        <v>9.3</v>
      </c>
      <c r="F10" s="28"/>
      <c r="G10" s="76">
        <f t="shared" si="0"/>
        <v>279</v>
      </c>
      <c r="H10" s="29">
        <v>2.45</v>
      </c>
      <c r="I10" s="28"/>
      <c r="J10" s="76">
        <f t="shared" si="1"/>
        <v>289</v>
      </c>
      <c r="K10" s="30">
        <v>24.72</v>
      </c>
      <c r="L10" s="76">
        <f t="shared" si="2"/>
        <v>234</v>
      </c>
      <c r="M10" s="76">
        <f t="shared" si="3"/>
        <v>802</v>
      </c>
    </row>
    <row r="11" spans="1:13" ht="17.25" customHeight="1">
      <c r="A11" s="96">
        <v>7</v>
      </c>
      <c r="B11" s="145" t="s">
        <v>99</v>
      </c>
      <c r="C11" s="119" t="s">
        <v>100</v>
      </c>
      <c r="D11" s="116" t="s">
        <v>91</v>
      </c>
      <c r="E11" s="151">
        <v>8.4</v>
      </c>
      <c r="F11" s="28"/>
      <c r="G11" s="76">
        <f t="shared" si="0"/>
        <v>403</v>
      </c>
      <c r="H11" s="29">
        <v>2.91</v>
      </c>
      <c r="I11" s="28"/>
      <c r="J11" s="76">
        <f t="shared" si="1"/>
        <v>368</v>
      </c>
      <c r="K11" s="30">
        <v>29.25</v>
      </c>
      <c r="L11" s="76">
        <f t="shared" si="2"/>
        <v>284</v>
      </c>
      <c r="M11" s="76">
        <f t="shared" si="3"/>
        <v>1055</v>
      </c>
    </row>
    <row r="12" spans="1:13" ht="17.25" customHeight="1">
      <c r="A12" s="96">
        <v>8</v>
      </c>
      <c r="B12" s="145" t="s">
        <v>101</v>
      </c>
      <c r="C12" s="118" t="s">
        <v>102</v>
      </c>
      <c r="D12" s="118" t="s">
        <v>103</v>
      </c>
      <c r="E12" s="151">
        <v>8.3</v>
      </c>
      <c r="F12" s="28"/>
      <c r="G12" s="76">
        <f t="shared" si="0"/>
        <v>417</v>
      </c>
      <c r="H12" s="29">
        <v>3.2</v>
      </c>
      <c r="I12" s="28"/>
      <c r="J12" s="76">
        <f t="shared" si="1"/>
        <v>420</v>
      </c>
      <c r="K12" s="30">
        <v>41.62</v>
      </c>
      <c r="L12" s="76">
        <f t="shared" si="2"/>
        <v>421</v>
      </c>
      <c r="M12" s="76">
        <f t="shared" si="3"/>
        <v>1258</v>
      </c>
    </row>
    <row r="13" spans="1:13" ht="17.25" customHeight="1">
      <c r="A13" s="96">
        <v>9</v>
      </c>
      <c r="B13" s="145" t="s">
        <v>104</v>
      </c>
      <c r="C13" s="118" t="s">
        <v>105</v>
      </c>
      <c r="D13" s="118" t="s">
        <v>88</v>
      </c>
      <c r="E13" s="151">
        <v>9.5</v>
      </c>
      <c r="F13" s="28"/>
      <c r="G13" s="76">
        <f t="shared" si="0"/>
        <v>253</v>
      </c>
      <c r="H13" s="29">
        <v>1.87</v>
      </c>
      <c r="I13" s="28"/>
      <c r="J13" s="76">
        <f t="shared" si="1"/>
        <v>198</v>
      </c>
      <c r="K13" s="30">
        <v>17.01</v>
      </c>
      <c r="L13" s="76">
        <f t="shared" si="2"/>
        <v>150</v>
      </c>
      <c r="M13" s="76">
        <f t="shared" si="3"/>
        <v>601</v>
      </c>
    </row>
    <row r="14" spans="1:13" ht="17.25" customHeight="1">
      <c r="A14" s="96">
        <v>10</v>
      </c>
      <c r="B14" s="145" t="s">
        <v>106</v>
      </c>
      <c r="C14" s="118" t="s">
        <v>107</v>
      </c>
      <c r="D14" s="118" t="s">
        <v>91</v>
      </c>
      <c r="E14" s="151">
        <v>9.1</v>
      </c>
      <c r="F14" s="28"/>
      <c r="G14" s="76">
        <f t="shared" si="0"/>
        <v>305</v>
      </c>
      <c r="H14" s="29">
        <v>2.67</v>
      </c>
      <c r="I14" s="28"/>
      <c r="J14" s="76">
        <f t="shared" si="1"/>
        <v>326</v>
      </c>
      <c r="K14" s="30">
        <v>21.98</v>
      </c>
      <c r="L14" s="76">
        <f t="shared" si="2"/>
        <v>204</v>
      </c>
      <c r="M14" s="76">
        <f t="shared" si="3"/>
        <v>835</v>
      </c>
    </row>
    <row r="15" spans="5:6" ht="17.25" customHeight="1">
      <c r="E15" s="8"/>
      <c r="F15" s="8"/>
    </row>
    <row r="16" spans="5:6" ht="17.25" customHeight="1">
      <c r="E16" s="8"/>
      <c r="F16" s="8"/>
    </row>
    <row r="17" spans="5:6" ht="17.25" customHeight="1">
      <c r="E17" s="8"/>
      <c r="F17" s="8"/>
    </row>
    <row r="18" spans="5:6" ht="17.25" customHeight="1">
      <c r="E18" s="8"/>
      <c r="F18" s="8"/>
    </row>
    <row r="19" spans="5:6" ht="17.25" customHeight="1">
      <c r="E19" s="8"/>
      <c r="F19" s="8"/>
    </row>
    <row r="20" spans="5:6" ht="17.25" customHeight="1">
      <c r="E20" s="8"/>
      <c r="F20" s="8"/>
    </row>
    <row r="21" spans="5:6" ht="17.25" customHeight="1">
      <c r="E21" s="8"/>
      <c r="F21" s="8"/>
    </row>
    <row r="22" spans="5:6" ht="17.25" customHeight="1">
      <c r="E22" s="8"/>
      <c r="F22" s="8"/>
    </row>
    <row r="23" spans="5:6" ht="17.25" customHeight="1">
      <c r="E23" s="8"/>
      <c r="F23" s="8"/>
    </row>
    <row r="24" spans="5:6" ht="17.25" customHeight="1">
      <c r="E24" s="8"/>
      <c r="F24" s="8"/>
    </row>
    <row r="25" spans="1:10" ht="17.25" customHeight="1">
      <c r="A25" s="34"/>
      <c r="B25" s="63"/>
      <c r="C25" s="62"/>
      <c r="D25" s="83"/>
      <c r="F25" s="8"/>
      <c r="G25" s="39"/>
      <c r="H25" s="61"/>
      <c r="J25" s="66"/>
    </row>
    <row r="26" spans="1:5" ht="17.25">
      <c r="A26" s="34"/>
      <c r="B26" s="34"/>
      <c r="C26" s="63"/>
      <c r="D26" s="62"/>
      <c r="E26" s="83"/>
    </row>
    <row r="27" spans="1:5" ht="17.25">
      <c r="A27" s="34"/>
      <c r="B27" s="34"/>
      <c r="C27" s="84"/>
      <c r="D27" s="62"/>
      <c r="E27" s="83"/>
    </row>
    <row r="28" spans="1:5" ht="17.25">
      <c r="A28" s="34"/>
      <c r="B28" s="34"/>
      <c r="C28" s="63"/>
      <c r="D28" s="62"/>
      <c r="E28" s="83"/>
    </row>
    <row r="29" spans="1:5" ht="17.25">
      <c r="A29" s="34"/>
      <c r="B29" s="34"/>
      <c r="C29" s="63"/>
      <c r="D29" s="62"/>
      <c r="E29" s="83"/>
    </row>
    <row r="30" spans="1:5" ht="17.25">
      <c r="A30" s="34"/>
      <c r="B30" s="34"/>
      <c r="C30" s="63"/>
      <c r="D30" s="62"/>
      <c r="E30" s="83"/>
    </row>
    <row r="31" spans="1:5" ht="17.25">
      <c r="A31" s="34"/>
      <c r="B31" s="34"/>
      <c r="C31" s="63"/>
      <c r="D31" s="62"/>
      <c r="E31" s="83"/>
    </row>
    <row r="32" spans="1:5" ht="17.25">
      <c r="A32" s="34"/>
      <c r="B32" s="34"/>
      <c r="C32" s="63"/>
      <c r="D32" s="62"/>
      <c r="E32" s="83"/>
    </row>
    <row r="33" spans="1:5" ht="17.25">
      <c r="A33" s="34"/>
      <c r="B33" s="34"/>
      <c r="C33" s="63"/>
      <c r="D33" s="62"/>
      <c r="E33" s="83"/>
    </row>
    <row r="34" spans="1:5" ht="17.25">
      <c r="A34" s="34"/>
      <c r="B34" s="34"/>
      <c r="C34" s="63"/>
      <c r="D34" s="62"/>
      <c r="E34" s="83"/>
    </row>
    <row r="35" spans="1:5" ht="17.25">
      <c r="A35" s="34"/>
      <c r="B35" s="34"/>
      <c r="C35" s="63"/>
      <c r="D35" s="62"/>
      <c r="E35" s="83"/>
    </row>
    <row r="36" spans="1:5" ht="17.25">
      <c r="A36" s="34"/>
      <c r="B36" s="34"/>
      <c r="C36" s="63"/>
      <c r="D36" s="62"/>
      <c r="E36" s="83"/>
    </row>
    <row r="37" spans="1:5" ht="17.25">
      <c r="A37" s="34"/>
      <c r="C37" s="84"/>
      <c r="D37" s="62"/>
      <c r="E37" s="83"/>
    </row>
    <row r="38" spans="1:5" ht="17.25">
      <c r="A38" s="34"/>
      <c r="C38" s="85"/>
      <c r="D38" s="62"/>
      <c r="E38" s="83"/>
    </row>
    <row r="39" spans="1:5" ht="17.25">
      <c r="A39" s="34"/>
      <c r="C39" s="63"/>
      <c r="D39" s="62"/>
      <c r="E39" s="83"/>
    </row>
    <row r="40" spans="1:5" ht="17.25">
      <c r="A40" s="34"/>
      <c r="C40" s="85"/>
      <c r="D40" s="62"/>
      <c r="E40" s="83"/>
    </row>
  </sheetData>
  <sheetProtection/>
  <protectedRanges>
    <protectedRange sqref="C9" name="範囲5_3_1"/>
  </protectedRanges>
  <autoFilter ref="B4:M4"/>
  <mergeCells count="1">
    <mergeCell ref="B1:E1"/>
  </mergeCells>
  <dataValidations count="1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9"/>
  </dataValidations>
  <printOptions/>
  <pageMargins left="0.7875" right="0.7875" top="0.39375" bottom="0.39375" header="0.5118055555555556" footer="0.5118055555555556"/>
  <pageSetup fitToHeight="1" fitToWidth="1"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A1" sqref="A1"/>
    </sheetView>
  </sheetViews>
  <sheetFormatPr defaultColWidth="9.00390625" defaultRowHeight="13.5"/>
  <cols>
    <col min="1" max="1" width="3.375" style="2" customWidth="1"/>
    <col min="2" max="2" width="5.50390625" style="7" bestFit="1" customWidth="1"/>
    <col min="3" max="3" width="12.375" style="2" bestFit="1" customWidth="1"/>
    <col min="4" max="4" width="19.375" style="2" bestFit="1" customWidth="1"/>
    <col min="5" max="5" width="8.25390625" style="4" bestFit="1" customWidth="1"/>
    <col min="6" max="6" width="8.25390625" style="4" customWidth="1"/>
    <col min="7" max="7" width="3.875" style="2" customWidth="1"/>
    <col min="8" max="8" width="6.25390625" style="5" customWidth="1"/>
    <col min="9" max="9" width="12.375" style="2" bestFit="1" customWidth="1"/>
    <col min="10" max="10" width="19.375" style="2" bestFit="1" customWidth="1"/>
    <col min="11" max="11" width="8.00390625" style="4" customWidth="1"/>
  </cols>
  <sheetData>
    <row r="1" spans="1:6" s="43" customFormat="1" ht="17.25">
      <c r="A1" s="49" t="s">
        <v>368</v>
      </c>
      <c r="B1" s="52"/>
      <c r="C1" s="44"/>
      <c r="D1" s="3"/>
      <c r="E1" s="31"/>
      <c r="F1" s="31"/>
    </row>
    <row r="2" spans="1:6" s="43" customFormat="1" ht="14.25">
      <c r="A2" s="50" t="s">
        <v>367</v>
      </c>
      <c r="B2" s="53"/>
      <c r="C2" s="44"/>
      <c r="D2" s="3"/>
      <c r="E2" s="31"/>
      <c r="F2" s="31"/>
    </row>
    <row r="3" spans="1:6" s="43" customFormat="1" ht="13.5">
      <c r="A3" s="51"/>
      <c r="B3" s="53"/>
      <c r="C3" s="44"/>
      <c r="D3" s="3"/>
      <c r="E3" s="31"/>
      <c r="F3" s="31"/>
    </row>
    <row r="4" spans="1:6" s="43" customFormat="1" ht="13.5">
      <c r="A4" s="45" t="s">
        <v>9</v>
      </c>
      <c r="B4" s="161" t="s">
        <v>366</v>
      </c>
      <c r="C4" s="48" t="s">
        <v>17</v>
      </c>
      <c r="D4" s="141" t="s">
        <v>18</v>
      </c>
      <c r="E4" s="78" t="s">
        <v>61</v>
      </c>
      <c r="F4" s="3"/>
    </row>
    <row r="5" spans="1:6" s="43" customFormat="1" ht="13.5">
      <c r="A5" s="46">
        <v>2</v>
      </c>
      <c r="B5" s="160" t="s">
        <v>275</v>
      </c>
      <c r="C5" s="100" t="s">
        <v>68</v>
      </c>
      <c r="D5" s="100" t="s">
        <v>77</v>
      </c>
      <c r="E5" s="159" t="s">
        <v>386</v>
      </c>
      <c r="F5" s="3"/>
    </row>
    <row r="6" spans="1:6" s="43" customFormat="1" ht="13.5">
      <c r="A6" s="47">
        <v>5</v>
      </c>
      <c r="B6" s="114" t="s">
        <v>365</v>
      </c>
      <c r="C6" s="100" t="s">
        <v>271</v>
      </c>
      <c r="D6" s="86" t="s">
        <v>272</v>
      </c>
      <c r="E6" s="159" t="s">
        <v>387</v>
      </c>
      <c r="F6" s="3"/>
    </row>
    <row r="7" spans="1:6" s="43" customFormat="1" ht="13.5">
      <c r="A7" s="47">
        <v>6</v>
      </c>
      <c r="B7" s="114" t="s">
        <v>364</v>
      </c>
      <c r="C7" s="100" t="s">
        <v>287</v>
      </c>
      <c r="D7" s="100" t="s">
        <v>274</v>
      </c>
      <c r="E7" s="159" t="s">
        <v>388</v>
      </c>
      <c r="F7" s="3"/>
    </row>
    <row r="8" spans="1:6" s="43" customFormat="1" ht="13.5">
      <c r="A8" s="47">
        <v>4</v>
      </c>
      <c r="B8" s="114" t="s">
        <v>363</v>
      </c>
      <c r="C8" s="86" t="s">
        <v>276</v>
      </c>
      <c r="D8" s="86" t="s">
        <v>272</v>
      </c>
      <c r="E8" s="159" t="s">
        <v>389</v>
      </c>
      <c r="F8" s="3"/>
    </row>
    <row r="9" spans="1:6" s="43" customFormat="1" ht="13.5">
      <c r="A9" s="47">
        <v>9</v>
      </c>
      <c r="B9" s="114" t="s">
        <v>362</v>
      </c>
      <c r="C9" s="100" t="s">
        <v>288</v>
      </c>
      <c r="D9" s="100" t="s">
        <v>77</v>
      </c>
      <c r="E9" s="159" t="s">
        <v>390</v>
      </c>
      <c r="F9" s="3"/>
    </row>
    <row r="10" spans="1:6" s="43" customFormat="1" ht="13.5">
      <c r="A10" s="47">
        <v>15</v>
      </c>
      <c r="B10" s="114" t="s">
        <v>361</v>
      </c>
      <c r="C10" s="86" t="s">
        <v>280</v>
      </c>
      <c r="D10" s="86" t="s">
        <v>272</v>
      </c>
      <c r="E10" s="159" t="s">
        <v>391</v>
      </c>
      <c r="F10" s="3"/>
    </row>
    <row r="11" spans="1:6" s="43" customFormat="1" ht="13.5">
      <c r="A11" s="47">
        <v>1</v>
      </c>
      <c r="B11" s="114" t="s">
        <v>360</v>
      </c>
      <c r="C11" s="115" t="s">
        <v>267</v>
      </c>
      <c r="D11" s="116" t="s">
        <v>268</v>
      </c>
      <c r="E11" s="159" t="s">
        <v>392</v>
      </c>
      <c r="F11" s="3"/>
    </row>
    <row r="12" spans="1:6" s="43" customFormat="1" ht="13.5">
      <c r="A12" s="47">
        <v>13</v>
      </c>
      <c r="B12" s="114" t="s">
        <v>359</v>
      </c>
      <c r="C12" s="86" t="s">
        <v>286</v>
      </c>
      <c r="D12" s="86" t="s">
        <v>272</v>
      </c>
      <c r="E12" s="159" t="s">
        <v>393</v>
      </c>
      <c r="F12" s="3"/>
    </row>
    <row r="13" spans="1:10" s="43" customFormat="1" ht="13.5">
      <c r="A13" s="47">
        <v>3</v>
      </c>
      <c r="B13" s="114" t="s">
        <v>358</v>
      </c>
      <c r="C13" s="100" t="s">
        <v>279</v>
      </c>
      <c r="D13" s="100" t="s">
        <v>77</v>
      </c>
      <c r="E13" s="159" t="s">
        <v>394</v>
      </c>
      <c r="F13" s="3"/>
      <c r="G13" s="5"/>
      <c r="H13" s="2"/>
      <c r="I13" s="2"/>
      <c r="J13" s="4"/>
    </row>
    <row r="14" spans="1:10" s="43" customFormat="1" ht="13.5">
      <c r="A14" s="47">
        <v>8</v>
      </c>
      <c r="B14" s="114" t="s">
        <v>357</v>
      </c>
      <c r="C14" s="86" t="s">
        <v>289</v>
      </c>
      <c r="D14" s="86" t="s">
        <v>272</v>
      </c>
      <c r="E14" s="159" t="s">
        <v>395</v>
      </c>
      <c r="F14" s="3"/>
      <c r="G14" s="5"/>
      <c r="H14" s="2"/>
      <c r="I14" s="2"/>
      <c r="J14" s="4"/>
    </row>
    <row r="15" spans="1:10" s="43" customFormat="1" ht="13.5">
      <c r="A15" s="183"/>
      <c r="B15" s="169" t="s">
        <v>356</v>
      </c>
      <c r="C15" s="184" t="s">
        <v>277</v>
      </c>
      <c r="D15" s="184" t="s">
        <v>278</v>
      </c>
      <c r="E15" s="185" t="s">
        <v>396</v>
      </c>
      <c r="F15" s="3"/>
      <c r="G15" s="5"/>
      <c r="H15" s="2"/>
      <c r="I15" s="2"/>
      <c r="J15" s="4"/>
    </row>
    <row r="16" spans="1:10" s="43" customFormat="1" ht="13.5">
      <c r="A16" s="32">
        <v>7</v>
      </c>
      <c r="B16" s="114" t="s">
        <v>355</v>
      </c>
      <c r="C16" s="115" t="s">
        <v>199</v>
      </c>
      <c r="D16" s="142" t="s">
        <v>200</v>
      </c>
      <c r="E16" s="158" t="s">
        <v>398</v>
      </c>
      <c r="F16" s="3"/>
      <c r="G16" s="5"/>
      <c r="H16" s="2"/>
      <c r="I16" s="2"/>
      <c r="J16" s="4"/>
    </row>
    <row r="17" spans="1:5" ht="13.5">
      <c r="A17" s="186"/>
      <c r="B17" s="169" t="s">
        <v>354</v>
      </c>
      <c r="C17" s="184" t="s">
        <v>207</v>
      </c>
      <c r="D17" s="187" t="s">
        <v>208</v>
      </c>
      <c r="E17" s="188" t="s">
        <v>397</v>
      </c>
    </row>
    <row r="18" spans="1:5" ht="13.5">
      <c r="A18" s="32">
        <v>10</v>
      </c>
      <c r="B18" s="114" t="s">
        <v>353</v>
      </c>
      <c r="C18" s="86" t="s">
        <v>227</v>
      </c>
      <c r="D18" s="142" t="s">
        <v>203</v>
      </c>
      <c r="E18" s="158" t="s">
        <v>399</v>
      </c>
    </row>
    <row r="19" spans="1:5" ht="13.5">
      <c r="A19" s="32">
        <v>14</v>
      </c>
      <c r="B19" s="114" t="s">
        <v>352</v>
      </c>
      <c r="C19" s="100" t="s">
        <v>214</v>
      </c>
      <c r="D19" s="142" t="s">
        <v>215</v>
      </c>
      <c r="E19" s="158" t="s">
        <v>400</v>
      </c>
    </row>
    <row r="20" spans="1:5" ht="13.5">
      <c r="A20" s="32">
        <v>12</v>
      </c>
      <c r="B20" s="114" t="s">
        <v>351</v>
      </c>
      <c r="C20" s="115" t="s">
        <v>66</v>
      </c>
      <c r="D20" s="142" t="s">
        <v>200</v>
      </c>
      <c r="E20" s="158" t="s">
        <v>401</v>
      </c>
    </row>
    <row r="21" spans="1:5" ht="13.5">
      <c r="A21" s="32">
        <v>11</v>
      </c>
      <c r="B21" s="121" t="s">
        <v>350</v>
      </c>
      <c r="C21" s="86" t="s">
        <v>222</v>
      </c>
      <c r="D21" s="142" t="s">
        <v>215</v>
      </c>
      <c r="E21" s="158" t="s">
        <v>402</v>
      </c>
    </row>
    <row r="22" spans="1:11" ht="13.5">
      <c r="A22" s="4"/>
      <c r="B22" s="2"/>
      <c r="C22" s="5"/>
      <c r="E22" s="2"/>
      <c r="G22"/>
      <c r="H22"/>
      <c r="I22"/>
      <c r="J22"/>
      <c r="K22"/>
    </row>
  </sheetData>
  <sheetProtection/>
  <protectedRanges>
    <protectedRange sqref="C7" name="範囲5_1_2_1"/>
    <protectedRange sqref="C13" name="範囲5_5_1_1_1"/>
  </protectedRanges>
  <autoFilter ref="A4:E4"/>
  <dataValidations count="1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7 C13 C5 C9"/>
  </dataValidations>
  <printOptions/>
  <pageMargins left="0.7875" right="0.7875" top="0.7875" bottom="0.7875" header="0.5118055555555556" footer="0.5118055555555556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3.5"/>
  <cols>
    <col min="1" max="1" width="5.125" style="2" customWidth="1"/>
    <col min="2" max="2" width="8.125" style="5" customWidth="1"/>
    <col min="3" max="3" width="17.625" style="2" customWidth="1"/>
    <col min="4" max="4" width="19.375" style="2" bestFit="1" customWidth="1"/>
    <col min="5" max="5" width="7.625" style="22" customWidth="1"/>
    <col min="6" max="6" width="5.25390625" style="22" bestFit="1" customWidth="1"/>
    <col min="7" max="7" width="5.375" style="2" customWidth="1"/>
    <col min="8" max="8" width="3.75390625" style="2" customWidth="1"/>
    <col min="9" max="9" width="8.125" style="5" customWidth="1"/>
    <col min="10" max="10" width="11.75390625" style="2" customWidth="1"/>
    <col min="11" max="11" width="15.75390625" style="2" customWidth="1"/>
    <col min="12" max="12" width="10.125" style="4" customWidth="1"/>
    <col min="13" max="13" width="5.25390625" style="4" bestFit="1" customWidth="1"/>
  </cols>
  <sheetData>
    <row r="1" spans="1:13" s="43" customFormat="1" ht="17.25">
      <c r="A1" s="55" t="s">
        <v>378</v>
      </c>
      <c r="B1" s="41"/>
      <c r="C1" s="55"/>
      <c r="D1" s="55"/>
      <c r="E1" s="55"/>
      <c r="F1" s="42"/>
      <c r="G1" s="3"/>
      <c r="H1" s="3"/>
      <c r="I1" s="6"/>
      <c r="J1" s="3"/>
      <c r="K1" s="3"/>
      <c r="L1" s="31"/>
      <c r="M1" s="31"/>
    </row>
    <row r="2" spans="1:7" s="43" customFormat="1" ht="14.25">
      <c r="A2" s="6"/>
      <c r="B2" s="54" t="s">
        <v>377</v>
      </c>
      <c r="C2" s="3"/>
      <c r="D2" s="44"/>
      <c r="E2" s="42"/>
      <c r="F2" s="42"/>
      <c r="G2" s="3"/>
    </row>
    <row r="3" spans="1:7" s="43" customFormat="1" ht="13.5">
      <c r="A3" s="6"/>
      <c r="B3" s="6"/>
      <c r="C3" s="3"/>
      <c r="D3" s="44"/>
      <c r="E3" s="42"/>
      <c r="F3" s="42"/>
      <c r="G3" s="3"/>
    </row>
    <row r="4" spans="1:6" s="43" customFormat="1" ht="13.5">
      <c r="A4" s="45" t="s">
        <v>9</v>
      </c>
      <c r="B4" s="56" t="s">
        <v>16</v>
      </c>
      <c r="C4" s="140" t="s">
        <v>17</v>
      </c>
      <c r="D4" s="143" t="s">
        <v>18</v>
      </c>
      <c r="E4" s="144" t="s">
        <v>61</v>
      </c>
      <c r="F4" s="3"/>
    </row>
    <row r="5" spans="1:6" s="43" customFormat="1" ht="13.5">
      <c r="A5" s="147">
        <v>6</v>
      </c>
      <c r="B5" s="114" t="s">
        <v>376</v>
      </c>
      <c r="C5" s="118" t="s">
        <v>334</v>
      </c>
      <c r="D5" s="118" t="s">
        <v>338</v>
      </c>
      <c r="E5" s="159" t="s">
        <v>403</v>
      </c>
      <c r="F5" s="3"/>
    </row>
    <row r="6" spans="1:6" s="43" customFormat="1" ht="13.5">
      <c r="A6" s="148">
        <v>8</v>
      </c>
      <c r="B6" s="114" t="s">
        <v>375</v>
      </c>
      <c r="C6" s="120" t="s">
        <v>335</v>
      </c>
      <c r="D6" s="118" t="s">
        <v>338</v>
      </c>
      <c r="E6" s="159" t="s">
        <v>404</v>
      </c>
      <c r="F6" s="3"/>
    </row>
    <row r="7" spans="1:6" s="43" customFormat="1" ht="13.5">
      <c r="A7" s="148">
        <v>7</v>
      </c>
      <c r="B7" s="114" t="s">
        <v>328</v>
      </c>
      <c r="C7" s="120" t="s">
        <v>336</v>
      </c>
      <c r="D7" s="118" t="s">
        <v>338</v>
      </c>
      <c r="E7" s="159" t="s">
        <v>405</v>
      </c>
      <c r="F7" s="3"/>
    </row>
    <row r="8" spans="1:6" s="43" customFormat="1" ht="13.5">
      <c r="A8" s="32">
        <v>3</v>
      </c>
      <c r="B8" s="121" t="s">
        <v>374</v>
      </c>
      <c r="C8" s="100" t="s">
        <v>233</v>
      </c>
      <c r="D8" s="135" t="s">
        <v>194</v>
      </c>
      <c r="E8" s="158" t="s">
        <v>406</v>
      </c>
      <c r="F8" s="3"/>
    </row>
    <row r="9" spans="1:6" s="43" customFormat="1" ht="13.5">
      <c r="A9" s="32">
        <v>4</v>
      </c>
      <c r="B9" s="121" t="s">
        <v>373</v>
      </c>
      <c r="C9" s="86" t="s">
        <v>239</v>
      </c>
      <c r="D9" s="136" t="s">
        <v>208</v>
      </c>
      <c r="E9" s="158" t="s">
        <v>407</v>
      </c>
      <c r="F9" s="3"/>
    </row>
    <row r="10" spans="1:6" s="43" customFormat="1" ht="13.5">
      <c r="A10" s="32">
        <v>2</v>
      </c>
      <c r="B10" s="121" t="s">
        <v>372</v>
      </c>
      <c r="C10" s="100" t="s">
        <v>69</v>
      </c>
      <c r="D10" s="135" t="s">
        <v>212</v>
      </c>
      <c r="E10" s="158" t="s">
        <v>408</v>
      </c>
      <c r="F10" s="3"/>
    </row>
    <row r="11" spans="1:6" s="43" customFormat="1" ht="13.5">
      <c r="A11" s="32">
        <v>5</v>
      </c>
      <c r="B11" s="121" t="s">
        <v>371</v>
      </c>
      <c r="C11" s="115" t="s">
        <v>247</v>
      </c>
      <c r="D11" s="137" t="s">
        <v>200</v>
      </c>
      <c r="E11" s="158" t="s">
        <v>409</v>
      </c>
      <c r="F11" s="3"/>
    </row>
    <row r="12" spans="1:6" s="43" customFormat="1" ht="13.5">
      <c r="A12" s="32">
        <v>9</v>
      </c>
      <c r="B12" s="121" t="s">
        <v>370</v>
      </c>
      <c r="C12" s="86" t="s">
        <v>251</v>
      </c>
      <c r="D12" s="136" t="s">
        <v>208</v>
      </c>
      <c r="E12" s="158" t="s">
        <v>410</v>
      </c>
      <c r="F12" s="3"/>
    </row>
    <row r="13" spans="1:6" s="43" customFormat="1" ht="13.5">
      <c r="A13" s="32">
        <v>1</v>
      </c>
      <c r="B13" s="114" t="s">
        <v>369</v>
      </c>
      <c r="C13" s="86" t="s">
        <v>241</v>
      </c>
      <c r="D13" s="136" t="s">
        <v>208</v>
      </c>
      <c r="E13" s="158" t="s">
        <v>411</v>
      </c>
      <c r="F13" s="3"/>
    </row>
    <row r="14" s="43" customFormat="1" ht="13.5">
      <c r="F14" s="3"/>
    </row>
    <row r="15" spans="1:6" s="43" customFormat="1" ht="13.5">
      <c r="A15" s="2"/>
      <c r="B15" s="5"/>
      <c r="C15" s="2"/>
      <c r="D15" s="2"/>
      <c r="E15" s="22"/>
      <c r="F15" s="3"/>
    </row>
    <row r="16" spans="1:6" s="43" customFormat="1" ht="13.5">
      <c r="A16" s="22"/>
      <c r="B16" s="3"/>
      <c r="F16" s="59"/>
    </row>
    <row r="17" spans="1:2" s="43" customFormat="1" ht="13.5">
      <c r="A17" s="22"/>
      <c r="B17" s="3"/>
    </row>
    <row r="18" spans="1:13" ht="13.5">
      <c r="A18" s="22"/>
      <c r="B18" s="2"/>
      <c r="C18"/>
      <c r="D18"/>
      <c r="E18"/>
      <c r="F18"/>
      <c r="G18"/>
      <c r="H18"/>
      <c r="I18"/>
      <c r="J18"/>
      <c r="K18"/>
      <c r="L18"/>
      <c r="M18"/>
    </row>
    <row r="19" spans="1:13" ht="13.5">
      <c r="A19" s="22"/>
      <c r="B19" s="2"/>
      <c r="D19" s="5"/>
      <c r="E19" s="2"/>
      <c r="F19" s="2"/>
      <c r="G19" s="4"/>
      <c r="H19" s="4"/>
      <c r="I19"/>
      <c r="J19"/>
      <c r="K19"/>
      <c r="L19"/>
      <c r="M19"/>
    </row>
    <row r="20" spans="1:13" ht="13.5">
      <c r="A20" s="22"/>
      <c r="B20" s="2"/>
      <c r="D20" s="5"/>
      <c r="E20" s="2"/>
      <c r="F20" s="2"/>
      <c r="G20" s="4"/>
      <c r="H20" s="4"/>
      <c r="I20"/>
      <c r="J20"/>
      <c r="K20"/>
      <c r="L20"/>
      <c r="M20"/>
    </row>
    <row r="21" spans="1:13" ht="13.5">
      <c r="A21" s="22"/>
      <c r="B21" s="2"/>
      <c r="D21" s="5"/>
      <c r="E21" s="2"/>
      <c r="F21" s="2"/>
      <c r="G21" s="4"/>
      <c r="H21" s="4"/>
      <c r="I21"/>
      <c r="J21"/>
      <c r="K21"/>
      <c r="L21"/>
      <c r="M21"/>
    </row>
    <row r="22" spans="1:13" ht="13.5">
      <c r="A22" s="22"/>
      <c r="B22" s="2"/>
      <c r="D22" s="5"/>
      <c r="E22" s="2"/>
      <c r="F22" s="2"/>
      <c r="G22" s="4"/>
      <c r="H22" s="4"/>
      <c r="I22"/>
      <c r="J22"/>
      <c r="K22"/>
      <c r="L22"/>
      <c r="M22"/>
    </row>
    <row r="23" spans="1:13" ht="13.5">
      <c r="A23" s="22"/>
      <c r="B23" s="2"/>
      <c r="D23" s="5"/>
      <c r="E23" s="2"/>
      <c r="F23" s="2"/>
      <c r="G23" s="4"/>
      <c r="H23" s="4"/>
      <c r="I23"/>
      <c r="J23"/>
      <c r="K23"/>
      <c r="L23"/>
      <c r="M23"/>
    </row>
    <row r="24" spans="1:13" ht="13.5">
      <c r="A24" s="22"/>
      <c r="B24" s="2"/>
      <c r="D24" s="5"/>
      <c r="E24" s="2"/>
      <c r="F24" s="2"/>
      <c r="G24" s="4"/>
      <c r="H24" s="4"/>
      <c r="I24"/>
      <c r="J24"/>
      <c r="K24"/>
      <c r="L24"/>
      <c r="M24"/>
    </row>
    <row r="25" spans="1:13" ht="13.5">
      <c r="A25" s="22"/>
      <c r="B25" s="2"/>
      <c r="D25" s="5"/>
      <c r="E25" s="2"/>
      <c r="F25" s="2"/>
      <c r="G25" s="4"/>
      <c r="H25" s="4"/>
      <c r="I25"/>
      <c r="J25"/>
      <c r="K25"/>
      <c r="L25"/>
      <c r="M25"/>
    </row>
  </sheetData>
  <sheetProtection/>
  <protectedRanges>
    <protectedRange sqref="C5" name="範囲5_5_3"/>
    <protectedRange sqref="C8" name="範囲5_2"/>
    <protectedRange sqref="C10" name="範囲5_1_1"/>
  </protectedRanges>
  <autoFilter ref="A4:E4"/>
  <dataValidations count="1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5 C10 C8"/>
  </dataValidations>
  <printOptions/>
  <pageMargins left="0.7875" right="0.7875" top="0.7875" bottom="0.7875" header="0.5118055555555556" footer="0.5118055555555556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6.75390625" style="1" bestFit="1" customWidth="1"/>
    <col min="3" max="3" width="15.75390625" style="1" bestFit="1" customWidth="1"/>
    <col min="4" max="4" width="24.625" style="1" bestFit="1" customWidth="1"/>
    <col min="5" max="5" width="9.625" style="39" bestFit="1" customWidth="1"/>
    <col min="6" max="6" width="6.625" style="39" customWidth="1"/>
    <col min="7" max="7" width="7.50390625" style="33" bestFit="1" customWidth="1"/>
    <col min="8" max="8" width="8.875" style="37" bestFit="1" customWidth="1"/>
    <col min="9" max="9" width="7.375" style="37" customWidth="1"/>
    <col min="10" max="10" width="8.25390625" style="33" bestFit="1" customWidth="1"/>
    <col min="11" max="11" width="11.125" style="37" bestFit="1" customWidth="1"/>
    <col min="12" max="12" width="6.50390625" style="33" bestFit="1" customWidth="1"/>
    <col min="13" max="13" width="8.875" style="33" bestFit="1" customWidth="1"/>
    <col min="14" max="14" width="11.625" style="1" bestFit="1" customWidth="1"/>
    <col min="15" max="16384" width="9.00390625" style="1" customWidth="1"/>
  </cols>
  <sheetData>
    <row r="1" spans="2:6" ht="17.25">
      <c r="B1" s="189" t="s">
        <v>75</v>
      </c>
      <c r="C1" s="189"/>
      <c r="D1" s="189"/>
      <c r="E1" s="189"/>
      <c r="F1" s="80"/>
    </row>
    <row r="3" spans="1:13" ht="17.25">
      <c r="A3" s="1" t="s">
        <v>10</v>
      </c>
      <c r="E3" s="39" t="s">
        <v>11</v>
      </c>
      <c r="H3" s="37" t="s">
        <v>12</v>
      </c>
      <c r="K3" s="37" t="s">
        <v>13</v>
      </c>
      <c r="M3" s="33" t="s">
        <v>14</v>
      </c>
    </row>
    <row r="4" spans="1:12" ht="17.25">
      <c r="A4" s="1" t="s">
        <v>23</v>
      </c>
      <c r="B4" s="1" t="s">
        <v>16</v>
      </c>
      <c r="C4" s="1" t="s">
        <v>17</v>
      </c>
      <c r="D4" s="1" t="s">
        <v>18</v>
      </c>
      <c r="E4" s="39" t="s">
        <v>19</v>
      </c>
      <c r="F4" s="40" t="s">
        <v>62</v>
      </c>
      <c r="G4" s="33" t="s">
        <v>20</v>
      </c>
      <c r="H4" s="37" t="s">
        <v>21</v>
      </c>
      <c r="I4" s="40" t="s">
        <v>62</v>
      </c>
      <c r="J4" s="33" t="s">
        <v>20</v>
      </c>
      <c r="K4" s="37" t="s">
        <v>22</v>
      </c>
      <c r="L4" s="33" t="s">
        <v>20</v>
      </c>
    </row>
    <row r="5" spans="1:13" ht="17.25" customHeight="1">
      <c r="A5" s="6">
        <v>1</v>
      </c>
      <c r="B5" s="114" t="s">
        <v>108</v>
      </c>
      <c r="C5" s="115" t="s">
        <v>109</v>
      </c>
      <c r="D5" s="115" t="s">
        <v>110</v>
      </c>
      <c r="E5" s="23">
        <v>9</v>
      </c>
      <c r="F5" s="35"/>
      <c r="G5" s="76">
        <f>ROUND(25.4347*(26.9-E5*2.3)^1.34,0)</f>
        <v>293</v>
      </c>
      <c r="H5" s="30">
        <v>2.69</v>
      </c>
      <c r="I5" s="35"/>
      <c r="J5" s="76">
        <f aca="true" t="shared" si="0" ref="J5:J13">ROUND(0.188807*(100*H5-1.58)^1.37,0)</f>
        <v>399</v>
      </c>
      <c r="K5" s="30">
        <v>23.75</v>
      </c>
      <c r="L5" s="77">
        <f aca="true" t="shared" si="1" ref="L5:L13">ROUND(15.9809*(K5-2),0)</f>
        <v>348</v>
      </c>
      <c r="M5" s="76">
        <f aca="true" t="shared" si="2" ref="M5:M13">ROUND(G5+J5+L5,0)</f>
        <v>1040</v>
      </c>
    </row>
    <row r="6" spans="1:13" ht="17.25" customHeight="1">
      <c r="A6" s="6">
        <v>2</v>
      </c>
      <c r="B6" s="114" t="s">
        <v>111</v>
      </c>
      <c r="C6" s="115" t="s">
        <v>112</v>
      </c>
      <c r="D6" s="115" t="s">
        <v>110</v>
      </c>
      <c r="E6" s="29">
        <v>8.9</v>
      </c>
      <c r="F6" s="35"/>
      <c r="G6" s="76">
        <f aca="true" t="shared" si="3" ref="G6:G13">ROUND(25.4347*(26.9-E6*2.3)^1.34,0)</f>
        <v>308</v>
      </c>
      <c r="H6" s="98">
        <v>2.08</v>
      </c>
      <c r="I6" s="35"/>
      <c r="J6" s="76">
        <f t="shared" si="0"/>
        <v>280</v>
      </c>
      <c r="K6" s="98">
        <v>14.02</v>
      </c>
      <c r="L6" s="77">
        <f t="shared" si="1"/>
        <v>192</v>
      </c>
      <c r="M6" s="76">
        <f t="shared" si="2"/>
        <v>780</v>
      </c>
    </row>
    <row r="7" spans="1:13" ht="17.25" customHeight="1">
      <c r="A7" s="6">
        <v>3</v>
      </c>
      <c r="B7" s="114" t="s">
        <v>113</v>
      </c>
      <c r="C7" s="115" t="s">
        <v>114</v>
      </c>
      <c r="D7" s="116" t="s">
        <v>341</v>
      </c>
      <c r="E7" s="29">
        <v>8.8</v>
      </c>
      <c r="F7" s="35"/>
      <c r="G7" s="76">
        <f t="shared" si="3"/>
        <v>323</v>
      </c>
      <c r="H7" s="98">
        <v>2.42</v>
      </c>
      <c r="I7" s="30"/>
      <c r="J7" s="76">
        <f t="shared" si="0"/>
        <v>345</v>
      </c>
      <c r="K7" s="98">
        <v>29.98</v>
      </c>
      <c r="L7" s="77">
        <f t="shared" si="1"/>
        <v>447</v>
      </c>
      <c r="M7" s="76">
        <f t="shared" si="2"/>
        <v>1115</v>
      </c>
    </row>
    <row r="8" spans="1:13" ht="17.25" customHeight="1">
      <c r="A8" s="6">
        <v>4</v>
      </c>
      <c r="B8" s="121" t="s">
        <v>115</v>
      </c>
      <c r="C8" s="115" t="s">
        <v>116</v>
      </c>
      <c r="D8" s="115" t="s">
        <v>117</v>
      </c>
      <c r="E8" s="23">
        <v>9.9</v>
      </c>
      <c r="F8" s="35"/>
      <c r="G8" s="76">
        <f t="shared" si="3"/>
        <v>170</v>
      </c>
      <c r="H8" s="30">
        <v>2.29</v>
      </c>
      <c r="I8" s="35"/>
      <c r="J8" s="76">
        <f t="shared" si="0"/>
        <v>320</v>
      </c>
      <c r="K8" s="30">
        <v>10.93</v>
      </c>
      <c r="L8" s="77">
        <f t="shared" si="1"/>
        <v>143</v>
      </c>
      <c r="M8" s="76">
        <f t="shared" si="2"/>
        <v>633</v>
      </c>
    </row>
    <row r="9" spans="1:13" ht="17.25" customHeight="1">
      <c r="A9" s="6">
        <v>5</v>
      </c>
      <c r="B9" s="114" t="s">
        <v>118</v>
      </c>
      <c r="C9" s="115" t="s">
        <v>381</v>
      </c>
      <c r="D9" s="115" t="s">
        <v>110</v>
      </c>
      <c r="E9" s="23">
        <v>9.6</v>
      </c>
      <c r="F9" s="35"/>
      <c r="G9" s="76">
        <f t="shared" si="3"/>
        <v>209</v>
      </c>
      <c r="H9" s="30">
        <v>2.35</v>
      </c>
      <c r="I9" s="35"/>
      <c r="J9" s="76">
        <f t="shared" si="0"/>
        <v>331</v>
      </c>
      <c r="K9" s="30">
        <v>14.01</v>
      </c>
      <c r="L9" s="77">
        <f t="shared" si="1"/>
        <v>192</v>
      </c>
      <c r="M9" s="76">
        <f t="shared" si="2"/>
        <v>732</v>
      </c>
    </row>
    <row r="10" spans="1:13" ht="17.25" customHeight="1">
      <c r="A10" s="6">
        <v>6</v>
      </c>
      <c r="B10" s="114" t="s">
        <v>119</v>
      </c>
      <c r="C10" s="115" t="s">
        <v>120</v>
      </c>
      <c r="D10" s="115" t="s">
        <v>110</v>
      </c>
      <c r="E10" s="23">
        <v>9</v>
      </c>
      <c r="F10" s="35"/>
      <c r="G10" s="76">
        <f t="shared" si="3"/>
        <v>293</v>
      </c>
      <c r="H10" s="30">
        <v>2.63</v>
      </c>
      <c r="I10" s="35"/>
      <c r="J10" s="76">
        <f t="shared" si="0"/>
        <v>387</v>
      </c>
      <c r="K10" s="30">
        <v>22.88</v>
      </c>
      <c r="L10" s="77">
        <f t="shared" si="1"/>
        <v>334</v>
      </c>
      <c r="M10" s="76">
        <f t="shared" si="2"/>
        <v>1014</v>
      </c>
    </row>
    <row r="11" spans="1:13" ht="17.25">
      <c r="A11" s="6">
        <v>7</v>
      </c>
      <c r="B11" s="121" t="s">
        <v>121</v>
      </c>
      <c r="C11" s="115" t="s">
        <v>122</v>
      </c>
      <c r="D11" s="116" t="s">
        <v>117</v>
      </c>
      <c r="E11" s="23">
        <v>9.7</v>
      </c>
      <c r="F11" s="35"/>
      <c r="G11" s="76">
        <f t="shared" si="3"/>
        <v>196</v>
      </c>
      <c r="H11" s="30">
        <v>2.34</v>
      </c>
      <c r="I11" s="35"/>
      <c r="J11" s="76">
        <f t="shared" si="0"/>
        <v>329</v>
      </c>
      <c r="K11" s="30">
        <v>14.73</v>
      </c>
      <c r="L11" s="77">
        <f t="shared" si="1"/>
        <v>203</v>
      </c>
      <c r="M11" s="76">
        <f t="shared" si="2"/>
        <v>728</v>
      </c>
    </row>
    <row r="12" spans="1:13" ht="17.25">
      <c r="A12" s="6">
        <v>8</v>
      </c>
      <c r="B12" s="114" t="s">
        <v>123</v>
      </c>
      <c r="C12" s="115" t="s">
        <v>124</v>
      </c>
      <c r="D12" s="115" t="s">
        <v>110</v>
      </c>
      <c r="E12" s="29">
        <v>9.3</v>
      </c>
      <c r="F12" s="35"/>
      <c r="G12" s="76">
        <f t="shared" si="3"/>
        <v>250</v>
      </c>
      <c r="H12" s="98">
        <v>2.5</v>
      </c>
      <c r="I12" s="30"/>
      <c r="J12" s="76">
        <f t="shared" si="0"/>
        <v>361</v>
      </c>
      <c r="K12" s="98">
        <v>20.45</v>
      </c>
      <c r="L12" s="77">
        <f t="shared" si="1"/>
        <v>295</v>
      </c>
      <c r="M12" s="76">
        <f t="shared" si="2"/>
        <v>906</v>
      </c>
    </row>
    <row r="13" spans="1:13" ht="17.25">
      <c r="A13" s="6">
        <v>9</v>
      </c>
      <c r="B13" s="121" t="s">
        <v>125</v>
      </c>
      <c r="C13" s="115" t="s">
        <v>126</v>
      </c>
      <c r="D13" s="115" t="s">
        <v>88</v>
      </c>
      <c r="E13" s="29">
        <v>10.4</v>
      </c>
      <c r="F13" s="35"/>
      <c r="G13" s="76">
        <f t="shared" si="3"/>
        <v>110</v>
      </c>
      <c r="H13" s="98">
        <v>1.37</v>
      </c>
      <c r="I13" s="30"/>
      <c r="J13" s="76">
        <f t="shared" si="0"/>
        <v>157</v>
      </c>
      <c r="K13" s="98">
        <v>13.87</v>
      </c>
      <c r="L13" s="77">
        <f t="shared" si="1"/>
        <v>190</v>
      </c>
      <c r="M13" s="76">
        <f t="shared" si="2"/>
        <v>457</v>
      </c>
    </row>
    <row r="14" spans="1:13" ht="17.25">
      <c r="A14" s="6">
        <v>10</v>
      </c>
      <c r="B14" s="162" t="s">
        <v>127</v>
      </c>
      <c r="C14" s="163" t="s">
        <v>128</v>
      </c>
      <c r="D14" s="163" t="s">
        <v>91</v>
      </c>
      <c r="E14" s="164" t="s">
        <v>343</v>
      </c>
      <c r="F14" s="165"/>
      <c r="G14" s="166"/>
      <c r="H14" s="167" t="s">
        <v>343</v>
      </c>
      <c r="I14" s="165"/>
      <c r="J14" s="166"/>
      <c r="K14" s="167" t="s">
        <v>343</v>
      </c>
      <c r="L14" s="168"/>
      <c r="M14" s="166"/>
    </row>
    <row r="15" spans="5:13" ht="17.25">
      <c r="E15" s="1"/>
      <c r="F15" s="1"/>
      <c r="G15" s="1"/>
      <c r="H15" s="1"/>
      <c r="I15" s="1"/>
      <c r="J15" s="1"/>
      <c r="K15" s="1"/>
      <c r="L15" s="1"/>
      <c r="M15" s="1"/>
    </row>
    <row r="16" spans="5:13" ht="17.25">
      <c r="E16" s="1"/>
      <c r="F16" s="1"/>
      <c r="G16" s="1"/>
      <c r="H16" s="1"/>
      <c r="I16" s="1"/>
      <c r="J16" s="1"/>
      <c r="K16" s="1"/>
      <c r="L16" s="1"/>
      <c r="M16" s="1"/>
    </row>
    <row r="17" spans="5:13" ht="17.25">
      <c r="E17" s="1"/>
      <c r="F17" s="1"/>
      <c r="G17" s="1"/>
      <c r="H17" s="1"/>
      <c r="I17" s="1"/>
      <c r="J17" s="1"/>
      <c r="K17" s="1"/>
      <c r="L17" s="1"/>
      <c r="M17" s="1"/>
    </row>
    <row r="18" spans="5:13" ht="17.25">
      <c r="E18" s="1"/>
      <c r="F18" s="1"/>
      <c r="G18" s="1"/>
      <c r="H18" s="1"/>
      <c r="I18" s="1"/>
      <c r="J18" s="1"/>
      <c r="K18" s="1"/>
      <c r="L18" s="1"/>
      <c r="M18" s="1"/>
    </row>
    <row r="19" spans="5:13" ht="17.25">
      <c r="E19" s="1"/>
      <c r="F19" s="1"/>
      <c r="G19" s="1"/>
      <c r="H19" s="1"/>
      <c r="I19" s="1"/>
      <c r="J19" s="1"/>
      <c r="K19" s="1"/>
      <c r="L19" s="1"/>
      <c r="M19" s="1"/>
    </row>
    <row r="20" spans="5:13" ht="17.25">
      <c r="E20" s="1"/>
      <c r="F20" s="1"/>
      <c r="G20" s="1"/>
      <c r="H20" s="1"/>
      <c r="I20" s="1"/>
      <c r="J20" s="1"/>
      <c r="K20" s="1"/>
      <c r="L20" s="1"/>
      <c r="M20" s="1"/>
    </row>
    <row r="21" spans="5:13" ht="17.25">
      <c r="E21" s="1"/>
      <c r="F21" s="1"/>
      <c r="G21" s="1"/>
      <c r="H21" s="1"/>
      <c r="I21" s="1"/>
      <c r="J21" s="1"/>
      <c r="K21" s="1"/>
      <c r="L21" s="1"/>
      <c r="M21" s="1"/>
    </row>
    <row r="22" spans="1:13" ht="17.25">
      <c r="A22" s="6"/>
      <c r="B22" s="53"/>
      <c r="C22" s="63"/>
      <c r="D22" s="62"/>
      <c r="G22" s="8"/>
      <c r="J22" s="8"/>
      <c r="L22" s="99"/>
      <c r="M22" s="8"/>
    </row>
    <row r="23" spans="1:13" ht="17.25">
      <c r="A23" s="6"/>
      <c r="B23" s="53"/>
      <c r="C23" s="84"/>
      <c r="D23" s="62"/>
      <c r="G23" s="8"/>
      <c r="J23" s="8"/>
      <c r="L23" s="99"/>
      <c r="M23" s="8"/>
    </row>
    <row r="24" spans="1:13" ht="17.25">
      <c r="A24" s="6"/>
      <c r="B24" s="53"/>
      <c r="C24" s="63"/>
      <c r="D24" s="62"/>
      <c r="G24" s="8"/>
      <c r="J24" s="8"/>
      <c r="L24" s="99"/>
      <c r="M24" s="8"/>
    </row>
    <row r="25" spans="1:13" ht="17.25">
      <c r="A25" s="6"/>
      <c r="B25" s="53"/>
      <c r="C25" s="84"/>
      <c r="D25" s="62"/>
      <c r="G25" s="8"/>
      <c r="J25" s="8"/>
      <c r="L25" s="99"/>
      <c r="M25" s="8"/>
    </row>
  </sheetData>
  <sheetProtection/>
  <protectedRanges>
    <protectedRange sqref="C9" name="範囲5_3_1_3"/>
  </protectedRanges>
  <autoFilter ref="B4:M4"/>
  <mergeCells count="1">
    <mergeCell ref="B1:E1"/>
  </mergeCells>
  <dataValidations count="1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9"/>
  </dataValidations>
  <printOptions/>
  <pageMargins left="0.7875" right="0.7875" top="0.39375" bottom="0.39375" header="0.5118055555555556" footer="0.5118055555555556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6.00390625" style="1" customWidth="1"/>
    <col min="3" max="3" width="14.875" style="1" customWidth="1"/>
    <col min="4" max="4" width="19.00390625" style="1" customWidth="1"/>
    <col min="5" max="5" width="10.625" style="39" customWidth="1"/>
    <col min="6" max="6" width="6.75390625" style="39" customWidth="1"/>
    <col min="7" max="7" width="9.00390625" style="33" customWidth="1"/>
    <col min="8" max="8" width="10.625" style="37" customWidth="1"/>
    <col min="9" max="9" width="6.50390625" style="37" customWidth="1"/>
    <col min="10" max="10" width="9.00390625" style="33" customWidth="1"/>
    <col min="11" max="11" width="10.125" style="37" customWidth="1"/>
    <col min="12" max="13" width="9.00390625" style="33" customWidth="1"/>
    <col min="14" max="14" width="16.75390625" style="1" bestFit="1" customWidth="1"/>
    <col min="15" max="16384" width="9.00390625" style="1" customWidth="1"/>
  </cols>
  <sheetData>
    <row r="1" spans="2:6" ht="17.25">
      <c r="B1" s="189" t="s">
        <v>75</v>
      </c>
      <c r="C1" s="189"/>
      <c r="D1" s="189"/>
      <c r="E1" s="189"/>
      <c r="F1" s="80"/>
    </row>
    <row r="3" spans="1:13" ht="17.25">
      <c r="A3" s="1" t="s">
        <v>24</v>
      </c>
      <c r="E3" s="39" t="s">
        <v>11</v>
      </c>
      <c r="H3" s="37" t="s">
        <v>12</v>
      </c>
      <c r="K3" s="37" t="s">
        <v>13</v>
      </c>
      <c r="M3" s="33" t="s">
        <v>14</v>
      </c>
    </row>
    <row r="4" spans="1:12" ht="17.25">
      <c r="A4" s="1" t="s">
        <v>15</v>
      </c>
      <c r="B4" s="1" t="s">
        <v>16</v>
      </c>
      <c r="C4" s="1" t="s">
        <v>17</v>
      </c>
      <c r="D4" s="1" t="s">
        <v>18</v>
      </c>
      <c r="E4" s="39" t="s">
        <v>19</v>
      </c>
      <c r="F4" s="40" t="s">
        <v>62</v>
      </c>
      <c r="G4" s="33" t="s">
        <v>20</v>
      </c>
      <c r="H4" s="37" t="s">
        <v>21</v>
      </c>
      <c r="I4" s="40" t="s">
        <v>62</v>
      </c>
      <c r="J4" s="33" t="s">
        <v>20</v>
      </c>
      <c r="K4" s="37" t="s">
        <v>22</v>
      </c>
      <c r="L4" s="33" t="s">
        <v>20</v>
      </c>
    </row>
    <row r="5" spans="1:13" ht="17.25" customHeight="1">
      <c r="A5" s="95">
        <v>1</v>
      </c>
      <c r="B5" s="114" t="s">
        <v>129</v>
      </c>
      <c r="C5" s="115" t="s">
        <v>130</v>
      </c>
      <c r="D5" s="116" t="s">
        <v>131</v>
      </c>
      <c r="E5" s="153">
        <v>7.8</v>
      </c>
      <c r="F5" s="35"/>
      <c r="G5" s="24">
        <f aca="true" t="shared" si="0" ref="G5:G20">ROUND(25.4347*(25.5-E5*2.1)^1.34,0)</f>
        <v>492</v>
      </c>
      <c r="H5" s="30">
        <v>3.44</v>
      </c>
      <c r="I5" s="28"/>
      <c r="J5" s="24">
        <f aca="true" t="shared" si="1" ref="J5:J20">ROUND(0.14354*(100*H5-1.77)^1.385,0)</f>
        <v>465</v>
      </c>
      <c r="K5" s="30">
        <v>37.11</v>
      </c>
      <c r="L5" s="24">
        <f aca="true" t="shared" si="2" ref="L5:L20">ROUND(10.14*(K5-3)^1.02,0)</f>
        <v>371</v>
      </c>
      <c r="M5" s="24">
        <f aca="true" t="shared" si="3" ref="M5:M20">ROUND(G5+J5+L5,0)</f>
        <v>1328</v>
      </c>
    </row>
    <row r="6" spans="1:13" ht="17.25" customHeight="1">
      <c r="A6" s="95">
        <v>2</v>
      </c>
      <c r="B6" s="114" t="s">
        <v>132</v>
      </c>
      <c r="C6" s="115" t="s">
        <v>133</v>
      </c>
      <c r="D6" s="116" t="s">
        <v>134</v>
      </c>
      <c r="E6" s="153">
        <v>8.8</v>
      </c>
      <c r="F6" s="35"/>
      <c r="G6" s="24">
        <f t="shared" si="0"/>
        <v>346</v>
      </c>
      <c r="H6" s="30">
        <v>2.99</v>
      </c>
      <c r="I6" s="28"/>
      <c r="J6" s="24">
        <f t="shared" si="1"/>
        <v>382</v>
      </c>
      <c r="K6" s="30">
        <v>18.76</v>
      </c>
      <c r="L6" s="24">
        <f t="shared" si="2"/>
        <v>169</v>
      </c>
      <c r="M6" s="24">
        <f t="shared" si="3"/>
        <v>897</v>
      </c>
    </row>
    <row r="7" spans="1:13" ht="17.25" customHeight="1">
      <c r="A7" s="95">
        <v>3</v>
      </c>
      <c r="B7" s="114" t="s">
        <v>135</v>
      </c>
      <c r="C7" s="116" t="s">
        <v>136</v>
      </c>
      <c r="D7" s="116" t="s">
        <v>137</v>
      </c>
      <c r="E7" s="153">
        <v>8.9</v>
      </c>
      <c r="F7" s="35"/>
      <c r="G7" s="24">
        <f t="shared" si="0"/>
        <v>333</v>
      </c>
      <c r="H7" s="30">
        <v>2.4</v>
      </c>
      <c r="I7" s="28"/>
      <c r="J7" s="24">
        <f t="shared" si="1"/>
        <v>281</v>
      </c>
      <c r="K7" s="30">
        <v>16.13</v>
      </c>
      <c r="L7" s="24">
        <f t="shared" si="2"/>
        <v>140</v>
      </c>
      <c r="M7" s="24">
        <f t="shared" si="3"/>
        <v>754</v>
      </c>
    </row>
    <row r="8" spans="1:13" ht="17.25" customHeight="1">
      <c r="A8" s="95">
        <v>4</v>
      </c>
      <c r="B8" s="114" t="s">
        <v>138</v>
      </c>
      <c r="C8" s="115" t="s">
        <v>139</v>
      </c>
      <c r="D8" s="116" t="s">
        <v>140</v>
      </c>
      <c r="E8" s="153">
        <v>8.1</v>
      </c>
      <c r="F8" s="35"/>
      <c r="G8" s="24">
        <f t="shared" si="0"/>
        <v>447</v>
      </c>
      <c r="H8" s="30">
        <v>3.54</v>
      </c>
      <c r="I8" s="28"/>
      <c r="J8" s="24">
        <f t="shared" si="1"/>
        <v>483</v>
      </c>
      <c r="K8" s="30">
        <v>29.62</v>
      </c>
      <c r="L8" s="24">
        <f t="shared" si="2"/>
        <v>288</v>
      </c>
      <c r="M8" s="24">
        <f t="shared" si="3"/>
        <v>1218</v>
      </c>
    </row>
    <row r="9" spans="1:13" ht="17.25" customHeight="1">
      <c r="A9" s="95">
        <v>5</v>
      </c>
      <c r="B9" s="114" t="s">
        <v>141</v>
      </c>
      <c r="C9" s="116" t="s">
        <v>142</v>
      </c>
      <c r="D9" s="116" t="s">
        <v>143</v>
      </c>
      <c r="E9" s="153">
        <v>8.4</v>
      </c>
      <c r="F9" s="35"/>
      <c r="G9" s="24">
        <f t="shared" si="0"/>
        <v>403</v>
      </c>
      <c r="H9" s="30">
        <v>3.18</v>
      </c>
      <c r="I9" s="28"/>
      <c r="J9" s="24">
        <f t="shared" si="1"/>
        <v>416</v>
      </c>
      <c r="K9" s="30">
        <v>30.49</v>
      </c>
      <c r="L9" s="24">
        <f t="shared" si="2"/>
        <v>298</v>
      </c>
      <c r="M9" s="24">
        <f t="shared" si="3"/>
        <v>1117</v>
      </c>
    </row>
    <row r="10" spans="1:13" ht="17.25" customHeight="1">
      <c r="A10" s="95">
        <v>6</v>
      </c>
      <c r="B10" s="114" t="s">
        <v>144</v>
      </c>
      <c r="C10" s="115" t="s">
        <v>145</v>
      </c>
      <c r="D10" s="116" t="s">
        <v>146</v>
      </c>
      <c r="E10" s="153">
        <v>9</v>
      </c>
      <c r="F10" s="35"/>
      <c r="G10" s="24">
        <f t="shared" si="0"/>
        <v>319</v>
      </c>
      <c r="H10" s="30">
        <v>2.86</v>
      </c>
      <c r="I10" s="28"/>
      <c r="J10" s="24">
        <f t="shared" si="1"/>
        <v>359</v>
      </c>
      <c r="K10" s="30">
        <v>25.69</v>
      </c>
      <c r="L10" s="24">
        <f t="shared" si="2"/>
        <v>245</v>
      </c>
      <c r="M10" s="24">
        <f t="shared" si="3"/>
        <v>923</v>
      </c>
    </row>
    <row r="11" spans="1:13" ht="17.25" customHeight="1">
      <c r="A11" s="95">
        <v>7</v>
      </c>
      <c r="B11" s="114" t="s">
        <v>147</v>
      </c>
      <c r="C11" s="116" t="s">
        <v>148</v>
      </c>
      <c r="D11" s="116" t="s">
        <v>149</v>
      </c>
      <c r="E11" s="153">
        <v>8.5</v>
      </c>
      <c r="F11" s="35"/>
      <c r="G11" s="24">
        <f t="shared" si="0"/>
        <v>389</v>
      </c>
      <c r="H11" s="30">
        <v>2.72</v>
      </c>
      <c r="I11" s="28"/>
      <c r="J11" s="24">
        <f t="shared" si="1"/>
        <v>335</v>
      </c>
      <c r="K11" s="30">
        <v>24.12</v>
      </c>
      <c r="L11" s="24">
        <f t="shared" si="2"/>
        <v>228</v>
      </c>
      <c r="M11" s="24">
        <f t="shared" si="3"/>
        <v>952</v>
      </c>
    </row>
    <row r="12" spans="1:13" ht="17.25" customHeight="1">
      <c r="A12" s="95">
        <v>8</v>
      </c>
      <c r="B12" s="169" t="s">
        <v>150</v>
      </c>
      <c r="C12" s="163" t="s">
        <v>151</v>
      </c>
      <c r="D12" s="163" t="s">
        <v>134</v>
      </c>
      <c r="E12" s="170" t="s">
        <v>344</v>
      </c>
      <c r="F12" s="165"/>
      <c r="G12" s="171"/>
      <c r="H12" s="172" t="s">
        <v>384</v>
      </c>
      <c r="I12" s="173"/>
      <c r="J12" s="171"/>
      <c r="K12" s="172" t="s">
        <v>383</v>
      </c>
      <c r="L12" s="171"/>
      <c r="M12" s="171"/>
    </row>
    <row r="13" spans="1:13" ht="17.25" customHeight="1">
      <c r="A13" s="95">
        <v>9</v>
      </c>
      <c r="B13" s="114" t="s">
        <v>152</v>
      </c>
      <c r="C13" s="115" t="s">
        <v>153</v>
      </c>
      <c r="D13" s="116" t="s">
        <v>131</v>
      </c>
      <c r="E13" s="153">
        <v>9.2</v>
      </c>
      <c r="F13" s="35"/>
      <c r="G13" s="24">
        <f t="shared" si="0"/>
        <v>292</v>
      </c>
      <c r="H13" s="30">
        <v>2.88</v>
      </c>
      <c r="I13" s="28"/>
      <c r="J13" s="24">
        <f t="shared" si="1"/>
        <v>363</v>
      </c>
      <c r="K13" s="30">
        <v>15.32</v>
      </c>
      <c r="L13" s="24">
        <f t="shared" si="2"/>
        <v>131</v>
      </c>
      <c r="M13" s="24">
        <f t="shared" si="3"/>
        <v>786</v>
      </c>
    </row>
    <row r="14" spans="1:13" ht="17.25" customHeight="1">
      <c r="A14" s="95">
        <v>10</v>
      </c>
      <c r="B14" s="114" t="s">
        <v>154</v>
      </c>
      <c r="C14" s="115" t="s">
        <v>155</v>
      </c>
      <c r="D14" s="116" t="s">
        <v>156</v>
      </c>
      <c r="E14" s="153">
        <v>8.3</v>
      </c>
      <c r="F14" s="35"/>
      <c r="G14" s="24">
        <f t="shared" si="0"/>
        <v>417</v>
      </c>
      <c r="H14" s="30">
        <v>3.16</v>
      </c>
      <c r="I14" s="28"/>
      <c r="J14" s="24">
        <f t="shared" si="1"/>
        <v>413</v>
      </c>
      <c r="K14" s="30">
        <v>25.64</v>
      </c>
      <c r="L14" s="24">
        <f t="shared" si="2"/>
        <v>244</v>
      </c>
      <c r="M14" s="24">
        <f t="shared" si="3"/>
        <v>1074</v>
      </c>
    </row>
    <row r="15" spans="1:13" ht="17.25" customHeight="1">
      <c r="A15" s="95">
        <v>11</v>
      </c>
      <c r="B15" s="114" t="s">
        <v>157</v>
      </c>
      <c r="C15" s="116" t="s">
        <v>158</v>
      </c>
      <c r="D15" s="116" t="s">
        <v>159</v>
      </c>
      <c r="E15" s="153">
        <v>8.9</v>
      </c>
      <c r="F15" s="35"/>
      <c r="G15" s="24">
        <f t="shared" si="0"/>
        <v>333</v>
      </c>
      <c r="H15" s="30">
        <v>2.32</v>
      </c>
      <c r="I15" s="28"/>
      <c r="J15" s="24">
        <f t="shared" si="1"/>
        <v>268</v>
      </c>
      <c r="K15" s="30">
        <v>15.31</v>
      </c>
      <c r="L15" s="24">
        <f t="shared" si="2"/>
        <v>131</v>
      </c>
      <c r="M15" s="24">
        <f t="shared" si="3"/>
        <v>732</v>
      </c>
    </row>
    <row r="16" spans="1:13" ht="17.25" customHeight="1">
      <c r="A16" s="95">
        <v>12</v>
      </c>
      <c r="B16" s="114" t="s">
        <v>160</v>
      </c>
      <c r="C16" s="115" t="s">
        <v>161</v>
      </c>
      <c r="D16" s="116" t="s">
        <v>134</v>
      </c>
      <c r="E16" s="153">
        <v>8.8</v>
      </c>
      <c r="F16" s="35"/>
      <c r="G16" s="24">
        <f t="shared" si="0"/>
        <v>346</v>
      </c>
      <c r="H16" s="30">
        <v>2.83</v>
      </c>
      <c r="I16" s="28"/>
      <c r="J16" s="24">
        <f t="shared" si="1"/>
        <v>354</v>
      </c>
      <c r="K16" s="30">
        <v>18.03</v>
      </c>
      <c r="L16" s="24">
        <f t="shared" si="2"/>
        <v>161</v>
      </c>
      <c r="M16" s="24">
        <f t="shared" si="3"/>
        <v>861</v>
      </c>
    </row>
    <row r="17" spans="1:13" ht="17.25" customHeight="1">
      <c r="A17" s="95">
        <v>13</v>
      </c>
      <c r="B17" s="114" t="s">
        <v>162</v>
      </c>
      <c r="C17" s="116" t="s">
        <v>163</v>
      </c>
      <c r="D17" s="116" t="s">
        <v>159</v>
      </c>
      <c r="E17" s="153">
        <v>8.4</v>
      </c>
      <c r="F17" s="35"/>
      <c r="G17" s="24">
        <f t="shared" si="0"/>
        <v>403</v>
      </c>
      <c r="H17" s="30">
        <v>3.02</v>
      </c>
      <c r="I17" s="28"/>
      <c r="J17" s="24">
        <f t="shared" si="1"/>
        <v>387</v>
      </c>
      <c r="K17" s="30">
        <v>18.04</v>
      </c>
      <c r="L17" s="24">
        <f t="shared" si="2"/>
        <v>161</v>
      </c>
      <c r="M17" s="24">
        <f t="shared" si="3"/>
        <v>951</v>
      </c>
    </row>
    <row r="18" spans="1:13" ht="17.25" customHeight="1">
      <c r="A18" s="95">
        <v>14</v>
      </c>
      <c r="B18" s="114" t="s">
        <v>164</v>
      </c>
      <c r="C18" s="116" t="s">
        <v>165</v>
      </c>
      <c r="D18" s="116" t="s">
        <v>149</v>
      </c>
      <c r="E18" s="153">
        <v>8.4</v>
      </c>
      <c r="F18" s="35"/>
      <c r="G18" s="24">
        <f t="shared" si="0"/>
        <v>403</v>
      </c>
      <c r="H18" s="30">
        <v>3.11</v>
      </c>
      <c r="I18" s="28"/>
      <c r="J18" s="24">
        <f t="shared" si="1"/>
        <v>404</v>
      </c>
      <c r="K18" s="30">
        <v>28.73</v>
      </c>
      <c r="L18" s="24">
        <f t="shared" si="2"/>
        <v>278</v>
      </c>
      <c r="M18" s="24">
        <f t="shared" si="3"/>
        <v>1085</v>
      </c>
    </row>
    <row r="19" spans="1:13" ht="17.25" customHeight="1">
      <c r="A19" s="95">
        <v>15</v>
      </c>
      <c r="B19" s="114" t="s">
        <v>166</v>
      </c>
      <c r="C19" s="115" t="s">
        <v>167</v>
      </c>
      <c r="D19" s="116" t="s">
        <v>156</v>
      </c>
      <c r="E19" s="153">
        <v>8.2</v>
      </c>
      <c r="F19" s="35"/>
      <c r="G19" s="24">
        <f t="shared" si="0"/>
        <v>432</v>
      </c>
      <c r="H19" s="30">
        <v>3.13</v>
      </c>
      <c r="I19" s="28"/>
      <c r="J19" s="24">
        <f t="shared" si="1"/>
        <v>407</v>
      </c>
      <c r="K19" s="30">
        <v>22.1</v>
      </c>
      <c r="L19" s="24">
        <f t="shared" si="2"/>
        <v>205</v>
      </c>
      <c r="M19" s="24">
        <f t="shared" si="3"/>
        <v>1044</v>
      </c>
    </row>
    <row r="20" spans="1:13" ht="17.25" customHeight="1">
      <c r="A20" s="95">
        <v>16</v>
      </c>
      <c r="B20" s="114" t="s">
        <v>168</v>
      </c>
      <c r="C20" s="115" t="s">
        <v>169</v>
      </c>
      <c r="D20" s="116" t="s">
        <v>131</v>
      </c>
      <c r="E20" s="153">
        <v>7.8</v>
      </c>
      <c r="F20" s="35"/>
      <c r="G20" s="24">
        <f t="shared" si="0"/>
        <v>492</v>
      </c>
      <c r="H20" s="30">
        <v>3.4</v>
      </c>
      <c r="I20" s="28"/>
      <c r="J20" s="24">
        <f t="shared" si="1"/>
        <v>457</v>
      </c>
      <c r="K20" s="30">
        <v>29.1</v>
      </c>
      <c r="L20" s="24">
        <f t="shared" si="2"/>
        <v>282</v>
      </c>
      <c r="M20" s="24">
        <f t="shared" si="3"/>
        <v>1231</v>
      </c>
    </row>
    <row r="21" spans="5:13" ht="17.25" customHeight="1">
      <c r="E21" s="1"/>
      <c r="F21" s="1"/>
      <c r="G21" s="1"/>
      <c r="H21" s="1"/>
      <c r="I21" s="1"/>
      <c r="J21" s="1"/>
      <c r="K21" s="1"/>
      <c r="L21" s="1"/>
      <c r="M21" s="1"/>
    </row>
    <row r="22" spans="5:13" ht="17.25" customHeight="1">
      <c r="E22" s="1"/>
      <c r="F22" s="1"/>
      <c r="G22" s="1"/>
      <c r="H22" s="1"/>
      <c r="I22" s="1"/>
      <c r="J22" s="1"/>
      <c r="K22" s="1"/>
      <c r="L22" s="1"/>
      <c r="M22" s="1"/>
    </row>
    <row r="23" spans="5:13" ht="17.25" customHeight="1">
      <c r="E23" s="1"/>
      <c r="F23" s="1"/>
      <c r="G23" s="1"/>
      <c r="H23" s="1"/>
      <c r="I23" s="1"/>
      <c r="J23" s="1"/>
      <c r="K23" s="1"/>
      <c r="L23" s="1"/>
      <c r="M23" s="1"/>
    </row>
    <row r="24" spans="5:13" ht="17.25" customHeight="1">
      <c r="E24" s="1"/>
      <c r="F24" s="1"/>
      <c r="G24" s="1"/>
      <c r="H24" s="1"/>
      <c r="I24" s="1"/>
      <c r="J24" s="1"/>
      <c r="K24" s="1"/>
      <c r="L24" s="1"/>
      <c r="M24" s="1"/>
    </row>
    <row r="25" spans="5:13" ht="17.25" customHeight="1">
      <c r="E25" s="1"/>
      <c r="F25" s="1"/>
      <c r="G25" s="1"/>
      <c r="H25" s="1"/>
      <c r="I25" s="1"/>
      <c r="J25" s="1"/>
      <c r="K25" s="1"/>
      <c r="L25" s="1"/>
      <c r="M25" s="1"/>
    </row>
    <row r="26" spans="5:13" ht="17.25" customHeight="1">
      <c r="E26" s="1"/>
      <c r="F26" s="1"/>
      <c r="G26" s="1"/>
      <c r="H26" s="1"/>
      <c r="I26" s="1"/>
      <c r="J26" s="1"/>
      <c r="K26" s="1"/>
      <c r="L26" s="1"/>
      <c r="M26" s="1"/>
    </row>
    <row r="27" spans="5:13" ht="17.25" customHeight="1">
      <c r="E27" s="1"/>
      <c r="F27" s="1"/>
      <c r="G27" s="1"/>
      <c r="H27" s="1"/>
      <c r="I27" s="1"/>
      <c r="J27" s="1"/>
      <c r="K27" s="1"/>
      <c r="L27" s="1"/>
      <c r="M27" s="1"/>
    </row>
    <row r="28" spans="1:11" ht="17.25" customHeight="1">
      <c r="A28" s="80"/>
      <c r="B28" s="89"/>
      <c r="C28" s="87"/>
      <c r="D28" s="87"/>
      <c r="E28" s="64"/>
      <c r="F28" s="65"/>
      <c r="H28" s="66"/>
      <c r="I28" s="61"/>
      <c r="K28" s="66"/>
    </row>
    <row r="29" spans="1:11" ht="17.25" customHeight="1">
      <c r="A29" s="80"/>
      <c r="B29" s="89"/>
      <c r="C29" s="88"/>
      <c r="D29" s="88"/>
      <c r="E29" s="64"/>
      <c r="F29" s="65"/>
      <c r="H29" s="66"/>
      <c r="I29" s="61"/>
      <c r="K29" s="66"/>
    </row>
    <row r="30" spans="1:11" ht="17.25" customHeight="1">
      <c r="A30" s="80"/>
      <c r="B30" s="61"/>
      <c r="C30" s="85"/>
      <c r="D30" s="63"/>
      <c r="E30" s="64"/>
      <c r="F30" s="65"/>
      <c r="H30" s="66"/>
      <c r="I30" s="61"/>
      <c r="K30" s="66"/>
    </row>
    <row r="31" spans="1:4" ht="17.25">
      <c r="A31" s="80"/>
      <c r="B31" s="61"/>
      <c r="C31" s="85"/>
      <c r="D31" s="63"/>
    </row>
    <row r="32" spans="1:4" ht="17.25">
      <c r="A32" s="80"/>
      <c r="C32" s="6"/>
      <c r="D32" s="6"/>
    </row>
    <row r="33" spans="1:4" ht="17.25">
      <c r="A33" s="80"/>
      <c r="C33" s="6"/>
      <c r="D33" s="6"/>
    </row>
    <row r="34" spans="1:4" ht="17.25">
      <c r="A34" s="80"/>
      <c r="C34" s="6"/>
      <c r="D34" s="6"/>
    </row>
    <row r="35" spans="1:4" ht="17.25">
      <c r="A35" s="80"/>
      <c r="C35" s="6"/>
      <c r="D35" s="6"/>
    </row>
    <row r="36" spans="1:4" ht="17.25">
      <c r="A36" s="80"/>
      <c r="C36" s="6"/>
      <c r="D36" s="6"/>
    </row>
    <row r="37" spans="1:4" ht="17.25">
      <c r="A37" s="80"/>
      <c r="C37" s="6"/>
      <c r="D37" s="6"/>
    </row>
    <row r="38" spans="1:4" ht="17.25">
      <c r="A38" s="80"/>
      <c r="C38" s="6"/>
      <c r="D38" s="6"/>
    </row>
    <row r="39" spans="1:4" ht="17.25">
      <c r="A39" s="80"/>
      <c r="C39" s="6"/>
      <c r="D39" s="6"/>
    </row>
    <row r="40" spans="1:4" ht="17.25">
      <c r="A40" s="80"/>
      <c r="C40" s="6"/>
      <c r="D40" s="6"/>
    </row>
  </sheetData>
  <sheetProtection/>
  <protectedRanges>
    <protectedRange sqref="C8" name="範囲5_6"/>
    <protectedRange sqref="C14" name="範囲5_1_2_1"/>
    <protectedRange sqref="C19" name="範囲5_1_1_1"/>
    <protectedRange sqref="C20" name="範囲5_2_5"/>
  </protectedRanges>
  <autoFilter ref="B4:M4"/>
  <mergeCells count="1">
    <mergeCell ref="B1:E1"/>
  </mergeCells>
  <dataValidations count="1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8 C13:C14 C5 C19:C20"/>
  </dataValidations>
  <printOptions/>
  <pageMargins left="0.7875" right="0.7875" top="0.39375" bottom="0.39375" header="0.5118055555555556" footer="0.5118055555555556"/>
  <pageSetup fitToHeight="0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6.125" style="1" customWidth="1"/>
    <col min="3" max="3" width="16.375" style="1" customWidth="1"/>
    <col min="4" max="4" width="20.875" style="1" customWidth="1"/>
    <col min="5" max="5" width="10.625" style="39" customWidth="1"/>
    <col min="6" max="6" width="6.00390625" style="39" customWidth="1"/>
    <col min="7" max="7" width="9.00390625" style="33" customWidth="1"/>
    <col min="8" max="8" width="10.625" style="37" customWidth="1"/>
    <col min="9" max="9" width="6.50390625" style="37" customWidth="1"/>
    <col min="10" max="10" width="9.00390625" style="33" customWidth="1"/>
    <col min="11" max="11" width="10.625" style="37" customWidth="1"/>
    <col min="12" max="13" width="9.00390625" style="33" customWidth="1"/>
    <col min="14" max="14" width="12.625" style="1" bestFit="1" customWidth="1"/>
    <col min="15" max="16384" width="9.00390625" style="1" customWidth="1"/>
  </cols>
  <sheetData>
    <row r="1" spans="2:6" ht="17.25">
      <c r="B1" s="189" t="s">
        <v>75</v>
      </c>
      <c r="C1" s="189"/>
      <c r="D1" s="189"/>
      <c r="E1" s="189"/>
      <c r="F1" s="80"/>
    </row>
    <row r="3" spans="1:13" ht="17.25">
      <c r="A3" s="1" t="s">
        <v>24</v>
      </c>
      <c r="E3" s="39" t="s">
        <v>11</v>
      </c>
      <c r="H3" s="37" t="s">
        <v>12</v>
      </c>
      <c r="K3" s="37" t="s">
        <v>13</v>
      </c>
      <c r="M3" s="33" t="s">
        <v>14</v>
      </c>
    </row>
    <row r="4" spans="1:12" ht="17.25">
      <c r="A4" s="1" t="s">
        <v>23</v>
      </c>
      <c r="B4" s="1" t="s">
        <v>16</v>
      </c>
      <c r="C4" s="1" t="s">
        <v>17</v>
      </c>
      <c r="D4" s="1" t="s">
        <v>18</v>
      </c>
      <c r="E4" s="39" t="s">
        <v>19</v>
      </c>
      <c r="F4" s="40" t="s">
        <v>62</v>
      </c>
      <c r="G4" s="33" t="s">
        <v>20</v>
      </c>
      <c r="H4" s="37" t="s">
        <v>21</v>
      </c>
      <c r="I4" s="40" t="s">
        <v>62</v>
      </c>
      <c r="J4" s="33" t="s">
        <v>20</v>
      </c>
      <c r="K4" s="37" t="s">
        <v>22</v>
      </c>
      <c r="L4" s="33" t="s">
        <v>20</v>
      </c>
    </row>
    <row r="5" spans="1:13" ht="17.25" customHeight="1">
      <c r="A5" s="80">
        <v>1</v>
      </c>
      <c r="B5" s="114" t="s">
        <v>170</v>
      </c>
      <c r="C5" s="115" t="s">
        <v>171</v>
      </c>
      <c r="D5" s="115" t="s">
        <v>143</v>
      </c>
      <c r="E5" s="152">
        <v>8.1</v>
      </c>
      <c r="F5" s="107"/>
      <c r="G5" s="24">
        <f aca="true" t="shared" si="0" ref="G5:G14">ROUND(25.4347*(26.9-E5*2.3)^1.34,0)</f>
        <v>431</v>
      </c>
      <c r="H5" s="109">
        <v>2.85</v>
      </c>
      <c r="I5" s="110"/>
      <c r="J5" s="24">
        <f aca="true" t="shared" si="1" ref="J5:J14">ROUND(0.188807*(100*H5-1.58)^1.37,0)</f>
        <v>432</v>
      </c>
      <c r="K5" s="109">
        <v>24.33</v>
      </c>
      <c r="L5" s="24">
        <f aca="true" t="shared" si="2" ref="L5:L14">ROUND(15.9809*(K5-2),0)</f>
        <v>357</v>
      </c>
      <c r="M5" s="24">
        <f aca="true" t="shared" si="3" ref="M5:M14">ROUND(G5+J5+L5,0)</f>
        <v>1220</v>
      </c>
    </row>
    <row r="6" spans="1:14" ht="17.25">
      <c r="A6" s="80">
        <v>2</v>
      </c>
      <c r="B6" s="114" t="s">
        <v>172</v>
      </c>
      <c r="C6" s="115" t="s">
        <v>173</v>
      </c>
      <c r="D6" s="116" t="s">
        <v>146</v>
      </c>
      <c r="E6" s="153">
        <v>9</v>
      </c>
      <c r="F6" s="35"/>
      <c r="G6" s="24">
        <f t="shared" si="0"/>
        <v>293</v>
      </c>
      <c r="H6" s="30">
        <v>2.53</v>
      </c>
      <c r="I6" s="28"/>
      <c r="J6" s="24">
        <f t="shared" si="1"/>
        <v>367</v>
      </c>
      <c r="K6" s="30">
        <v>22.29</v>
      </c>
      <c r="L6" s="24">
        <f t="shared" si="2"/>
        <v>324</v>
      </c>
      <c r="M6" s="24">
        <f t="shared" si="3"/>
        <v>984</v>
      </c>
      <c r="N6" s="149"/>
    </row>
    <row r="7" spans="1:14" ht="17.25">
      <c r="A7" s="80">
        <v>3</v>
      </c>
      <c r="B7" s="114" t="s">
        <v>174</v>
      </c>
      <c r="C7" s="115" t="s">
        <v>175</v>
      </c>
      <c r="D7" s="116" t="s">
        <v>137</v>
      </c>
      <c r="E7" s="153">
        <v>8.4</v>
      </c>
      <c r="F7" s="35"/>
      <c r="G7" s="24">
        <f t="shared" si="0"/>
        <v>384</v>
      </c>
      <c r="H7" s="30">
        <v>2.79</v>
      </c>
      <c r="I7" s="28"/>
      <c r="J7" s="24">
        <f t="shared" si="1"/>
        <v>420</v>
      </c>
      <c r="K7" s="30">
        <v>22.73</v>
      </c>
      <c r="L7" s="24">
        <f t="shared" si="2"/>
        <v>331</v>
      </c>
      <c r="M7" s="24">
        <f t="shared" si="3"/>
        <v>1135</v>
      </c>
      <c r="N7" s="150"/>
    </row>
    <row r="8" spans="1:14" ht="17.25">
      <c r="A8" s="80">
        <v>4</v>
      </c>
      <c r="B8" s="114" t="s">
        <v>176</v>
      </c>
      <c r="C8" s="115" t="s">
        <v>177</v>
      </c>
      <c r="D8" s="115" t="s">
        <v>178</v>
      </c>
      <c r="E8" s="153">
        <v>8.8</v>
      </c>
      <c r="F8" s="35"/>
      <c r="G8" s="24">
        <f t="shared" si="0"/>
        <v>323</v>
      </c>
      <c r="H8" s="30">
        <v>3.04</v>
      </c>
      <c r="I8" s="28"/>
      <c r="J8" s="24">
        <f t="shared" si="1"/>
        <v>473</v>
      </c>
      <c r="K8" s="30">
        <v>24.33</v>
      </c>
      <c r="L8" s="24">
        <f t="shared" si="2"/>
        <v>357</v>
      </c>
      <c r="M8" s="24">
        <f t="shared" si="3"/>
        <v>1153</v>
      </c>
      <c r="N8" s="150"/>
    </row>
    <row r="9" spans="1:14" ht="17.25">
      <c r="A9" s="80">
        <v>5</v>
      </c>
      <c r="B9" s="114" t="s">
        <v>179</v>
      </c>
      <c r="C9" s="115" t="s">
        <v>180</v>
      </c>
      <c r="D9" s="115" t="s">
        <v>140</v>
      </c>
      <c r="E9" s="153">
        <v>8.3</v>
      </c>
      <c r="F9" s="35"/>
      <c r="G9" s="24">
        <f t="shared" si="0"/>
        <v>400</v>
      </c>
      <c r="H9" s="30">
        <v>3.23</v>
      </c>
      <c r="I9" s="28"/>
      <c r="J9" s="24">
        <f t="shared" si="1"/>
        <v>514</v>
      </c>
      <c r="K9" s="30">
        <v>19.47</v>
      </c>
      <c r="L9" s="24">
        <f t="shared" si="2"/>
        <v>279</v>
      </c>
      <c r="M9" s="24">
        <f t="shared" si="3"/>
        <v>1193</v>
      </c>
      <c r="N9" s="149"/>
    </row>
    <row r="10" spans="1:14" ht="17.25">
      <c r="A10" s="80">
        <v>6</v>
      </c>
      <c r="B10" s="114" t="s">
        <v>181</v>
      </c>
      <c r="C10" s="115" t="s">
        <v>182</v>
      </c>
      <c r="D10" s="115" t="s">
        <v>143</v>
      </c>
      <c r="E10" s="153">
        <v>8.9</v>
      </c>
      <c r="F10" s="35"/>
      <c r="G10" s="24">
        <f t="shared" si="0"/>
        <v>308</v>
      </c>
      <c r="H10" s="30">
        <v>2.78</v>
      </c>
      <c r="I10" s="28"/>
      <c r="J10" s="24">
        <f t="shared" si="1"/>
        <v>418</v>
      </c>
      <c r="K10" s="30">
        <v>24.14</v>
      </c>
      <c r="L10" s="24">
        <f t="shared" si="2"/>
        <v>354</v>
      </c>
      <c r="M10" s="24">
        <f t="shared" si="3"/>
        <v>1080</v>
      </c>
      <c r="N10" s="150"/>
    </row>
    <row r="11" spans="1:14" ht="17.25">
      <c r="A11" s="80">
        <v>7</v>
      </c>
      <c r="B11" s="114" t="s">
        <v>183</v>
      </c>
      <c r="C11" s="115" t="s">
        <v>184</v>
      </c>
      <c r="D11" s="116" t="s">
        <v>146</v>
      </c>
      <c r="E11" s="153">
        <v>8.7</v>
      </c>
      <c r="F11" s="35"/>
      <c r="G11" s="24">
        <f t="shared" si="0"/>
        <v>338</v>
      </c>
      <c r="H11" s="30">
        <v>2.67</v>
      </c>
      <c r="I11" s="28"/>
      <c r="J11" s="24">
        <f t="shared" si="1"/>
        <v>395</v>
      </c>
      <c r="K11" s="30">
        <v>27.7</v>
      </c>
      <c r="L11" s="24">
        <f t="shared" si="2"/>
        <v>411</v>
      </c>
      <c r="M11" s="24">
        <f t="shared" si="3"/>
        <v>1144</v>
      </c>
      <c r="N11" s="149"/>
    </row>
    <row r="12" spans="1:13" ht="17.25">
      <c r="A12" s="80">
        <v>8</v>
      </c>
      <c r="B12" s="114" t="s">
        <v>185</v>
      </c>
      <c r="C12" s="115" t="s">
        <v>186</v>
      </c>
      <c r="D12" s="115" t="s">
        <v>178</v>
      </c>
      <c r="E12" s="153">
        <v>8.9</v>
      </c>
      <c r="F12" s="35"/>
      <c r="G12" s="24">
        <f t="shared" si="0"/>
        <v>308</v>
      </c>
      <c r="H12" s="30">
        <v>3.04</v>
      </c>
      <c r="I12" s="28"/>
      <c r="J12" s="24">
        <f t="shared" si="1"/>
        <v>473</v>
      </c>
      <c r="K12" s="30">
        <v>30.26</v>
      </c>
      <c r="L12" s="24">
        <f t="shared" si="2"/>
        <v>452</v>
      </c>
      <c r="M12" s="24">
        <f t="shared" si="3"/>
        <v>1233</v>
      </c>
    </row>
    <row r="13" spans="1:13" ht="17.25">
      <c r="A13" s="80">
        <v>9</v>
      </c>
      <c r="B13" s="114" t="s">
        <v>187</v>
      </c>
      <c r="C13" s="115" t="s">
        <v>380</v>
      </c>
      <c r="D13" s="115" t="s">
        <v>143</v>
      </c>
      <c r="E13" s="153">
        <v>9.7</v>
      </c>
      <c r="F13" s="35"/>
      <c r="G13" s="24">
        <f t="shared" si="0"/>
        <v>196</v>
      </c>
      <c r="H13" s="30">
        <v>2.14</v>
      </c>
      <c r="I13" s="28"/>
      <c r="J13" s="24">
        <f t="shared" si="1"/>
        <v>291</v>
      </c>
      <c r="K13" s="30">
        <v>18.9</v>
      </c>
      <c r="L13" s="24">
        <f t="shared" si="2"/>
        <v>270</v>
      </c>
      <c r="M13" s="24">
        <f t="shared" si="3"/>
        <v>757</v>
      </c>
    </row>
    <row r="14" spans="1:13" ht="17.25">
      <c r="A14" s="80">
        <v>10</v>
      </c>
      <c r="B14" s="114" t="s">
        <v>188</v>
      </c>
      <c r="C14" s="115" t="s">
        <v>189</v>
      </c>
      <c r="D14" s="115" t="s">
        <v>137</v>
      </c>
      <c r="E14" s="153">
        <v>8.6</v>
      </c>
      <c r="F14" s="35"/>
      <c r="G14" s="24">
        <f t="shared" si="0"/>
        <v>353</v>
      </c>
      <c r="H14" s="30">
        <v>2.62</v>
      </c>
      <c r="I14" s="28"/>
      <c r="J14" s="24">
        <f t="shared" si="1"/>
        <v>385</v>
      </c>
      <c r="K14" s="30">
        <v>20.61</v>
      </c>
      <c r="L14" s="24">
        <f t="shared" si="2"/>
        <v>297</v>
      </c>
      <c r="M14" s="24">
        <f t="shared" si="3"/>
        <v>1035</v>
      </c>
    </row>
    <row r="15" spans="1:13" ht="17.25">
      <c r="A15" s="80">
        <v>11</v>
      </c>
      <c r="B15" s="169" t="s">
        <v>190</v>
      </c>
      <c r="C15" s="163" t="s">
        <v>191</v>
      </c>
      <c r="D15" s="163" t="s">
        <v>143</v>
      </c>
      <c r="E15" s="164" t="s">
        <v>343</v>
      </c>
      <c r="F15" s="165"/>
      <c r="G15" s="171"/>
      <c r="H15" s="164" t="s">
        <v>384</v>
      </c>
      <c r="I15" s="173"/>
      <c r="J15" s="171"/>
      <c r="K15" s="164" t="s">
        <v>343</v>
      </c>
      <c r="L15" s="171"/>
      <c r="M15" s="171"/>
    </row>
    <row r="16" spans="5:13" ht="17.25">
      <c r="E16" s="1"/>
      <c r="F16" s="1"/>
      <c r="G16" s="1"/>
      <c r="H16" s="1"/>
      <c r="I16" s="1"/>
      <c r="J16" s="1"/>
      <c r="K16" s="1"/>
      <c r="L16" s="1"/>
      <c r="M16" s="1"/>
    </row>
    <row r="17" spans="5:13" ht="17.25">
      <c r="E17" s="1"/>
      <c r="F17" s="1"/>
      <c r="G17" s="1"/>
      <c r="H17" s="1"/>
      <c r="I17" s="1"/>
      <c r="J17" s="1"/>
      <c r="K17" s="1"/>
      <c r="L17" s="1"/>
      <c r="M17" s="1"/>
    </row>
    <row r="18" spans="5:13" ht="17.25">
      <c r="E18" s="1"/>
      <c r="F18" s="1"/>
      <c r="G18" s="1"/>
      <c r="H18" s="1"/>
      <c r="I18" s="1"/>
      <c r="J18" s="1"/>
      <c r="K18" s="1"/>
      <c r="L18" s="1"/>
      <c r="M18" s="1"/>
    </row>
    <row r="19" spans="5:13" ht="17.25">
      <c r="E19" s="1"/>
      <c r="F19" s="1"/>
      <c r="G19" s="1"/>
      <c r="H19" s="1"/>
      <c r="I19" s="1"/>
      <c r="J19" s="1"/>
      <c r="K19" s="1"/>
      <c r="L19" s="1"/>
      <c r="M19" s="1"/>
    </row>
    <row r="20" spans="5:13" ht="17.25">
      <c r="E20" s="1"/>
      <c r="F20" s="1"/>
      <c r="G20" s="1"/>
      <c r="H20" s="1"/>
      <c r="I20" s="1"/>
      <c r="J20" s="1"/>
      <c r="K20" s="1"/>
      <c r="L20" s="1"/>
      <c r="M20" s="1"/>
    </row>
    <row r="21" spans="5:13" ht="17.25">
      <c r="E21" s="1"/>
      <c r="F21" s="1"/>
      <c r="G21" s="1"/>
      <c r="H21" s="1"/>
      <c r="I21" s="1"/>
      <c r="J21" s="1"/>
      <c r="K21" s="1"/>
      <c r="L21" s="1"/>
      <c r="M21" s="1"/>
    </row>
    <row r="22" spans="5:13" ht="17.25">
      <c r="E22" s="1"/>
      <c r="F22" s="1"/>
      <c r="G22" s="1"/>
      <c r="H22" s="1"/>
      <c r="I22" s="1"/>
      <c r="J22" s="1"/>
      <c r="K22" s="1"/>
      <c r="L22" s="1"/>
      <c r="M22" s="1"/>
    </row>
    <row r="23" spans="5:13" ht="17.25">
      <c r="E23" s="1"/>
      <c r="F23" s="1"/>
      <c r="G23" s="1"/>
      <c r="H23" s="1"/>
      <c r="I23" s="1"/>
      <c r="J23" s="1"/>
      <c r="K23" s="1"/>
      <c r="L23" s="1"/>
      <c r="M23" s="1"/>
    </row>
    <row r="24" spans="5:13" ht="17.25">
      <c r="E24" s="1"/>
      <c r="F24" s="1"/>
      <c r="G24" s="1"/>
      <c r="H24" s="1"/>
      <c r="I24" s="1"/>
      <c r="J24" s="1"/>
      <c r="K24" s="1"/>
      <c r="L24" s="1"/>
      <c r="M24" s="1"/>
    </row>
    <row r="25" spans="5:13" ht="17.25">
      <c r="E25" s="1"/>
      <c r="F25" s="1"/>
      <c r="G25" s="1"/>
      <c r="H25" s="1"/>
      <c r="I25" s="1"/>
      <c r="J25" s="1"/>
      <c r="K25" s="1"/>
      <c r="L25" s="1"/>
      <c r="M25" s="1"/>
    </row>
    <row r="26" spans="5:13" ht="17.25">
      <c r="E26" s="1"/>
      <c r="F26" s="1"/>
      <c r="G26" s="1"/>
      <c r="H26" s="1"/>
      <c r="I26" s="1"/>
      <c r="J26" s="1"/>
      <c r="K26" s="1"/>
      <c r="L26" s="1"/>
      <c r="M26" s="1"/>
    </row>
    <row r="27" spans="1:11" ht="17.25">
      <c r="A27" s="80"/>
      <c r="B27" s="61"/>
      <c r="C27" s="85"/>
      <c r="D27" s="63"/>
      <c r="E27" s="64"/>
      <c r="F27" s="65"/>
      <c r="H27" s="66"/>
      <c r="I27" s="61"/>
      <c r="K27" s="66"/>
    </row>
    <row r="28" spans="1:11" ht="17.25">
      <c r="A28" s="80"/>
      <c r="B28" s="61"/>
      <c r="C28" s="85"/>
      <c r="D28" s="63"/>
      <c r="E28" s="64"/>
      <c r="F28" s="65"/>
      <c r="H28" s="66"/>
      <c r="I28" s="61"/>
      <c r="K28" s="66"/>
    </row>
    <row r="29" spans="1:11" ht="17.25">
      <c r="A29" s="80"/>
      <c r="B29" s="61"/>
      <c r="C29" s="85"/>
      <c r="D29" s="63"/>
      <c r="E29" s="64"/>
      <c r="F29" s="65"/>
      <c r="H29" s="66"/>
      <c r="I29" s="61"/>
      <c r="K29" s="66"/>
    </row>
    <row r="30" spans="1:4" ht="17.25">
      <c r="A30" s="80"/>
      <c r="C30" s="6"/>
      <c r="D30" s="6"/>
    </row>
    <row r="31" spans="1:4" ht="17.25">
      <c r="A31" s="80"/>
      <c r="C31" s="6"/>
      <c r="D31" s="6"/>
    </row>
    <row r="32" spans="1:4" ht="17.25">
      <c r="A32" s="80"/>
      <c r="C32" s="6"/>
      <c r="D32" s="6"/>
    </row>
    <row r="33" spans="1:4" ht="17.25">
      <c r="A33" s="80"/>
      <c r="C33" s="6"/>
      <c r="D33" s="6"/>
    </row>
    <row r="34" spans="1:4" ht="17.25">
      <c r="A34" s="80"/>
      <c r="C34" s="6"/>
      <c r="D34" s="6"/>
    </row>
    <row r="35" spans="1:4" ht="17.25">
      <c r="A35" s="80"/>
      <c r="C35" s="6"/>
      <c r="D35" s="6"/>
    </row>
    <row r="36" spans="1:4" ht="17.25">
      <c r="A36" s="80"/>
      <c r="C36" s="6"/>
      <c r="D36" s="6"/>
    </row>
    <row r="37" spans="1:4" ht="17.25">
      <c r="A37" s="80"/>
      <c r="C37" s="6"/>
      <c r="D37" s="6"/>
    </row>
  </sheetData>
  <sheetProtection/>
  <protectedRanges>
    <protectedRange sqref="N8" name="範囲6_1"/>
    <protectedRange sqref="N10" name="範囲6_2"/>
  </protectedRanges>
  <autoFilter ref="B4:M4"/>
  <mergeCells count="1">
    <mergeCell ref="B1:E1"/>
  </mergeCells>
  <dataValidations count="2">
    <dataValidation allowBlank="1" showInputMessage="1" showErrorMessage="1" promptTitle="フリガナ:" prompt="全角カタカナで入力して下さい。" imeMode="fullKatakana" sqref="N8 N10"/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9"/>
  </dataValidations>
  <printOptions/>
  <pageMargins left="0.7875" right="0.7875" top="0.39375" bottom="0.39375" header="0.5118055555555556" footer="0.5118055555555556"/>
  <pageSetup fitToHeight="0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6.50390625" style="80" customWidth="1"/>
    <col min="3" max="3" width="16.125" style="1" customWidth="1"/>
    <col min="4" max="4" width="24.875" style="1" customWidth="1"/>
    <col min="5" max="5" width="10.625" style="39" customWidth="1"/>
    <col min="6" max="6" width="5.75390625" style="39" customWidth="1"/>
    <col min="7" max="7" width="9.00390625" style="33" customWidth="1"/>
    <col min="8" max="8" width="10.625" style="37" customWidth="1"/>
    <col min="9" max="9" width="5.125" style="37" customWidth="1"/>
    <col min="10" max="10" width="9.00390625" style="33" customWidth="1"/>
    <col min="11" max="11" width="10.625" style="37" customWidth="1"/>
    <col min="12" max="13" width="9.00390625" style="33" customWidth="1"/>
    <col min="14" max="14" width="17.50390625" style="1" bestFit="1" customWidth="1"/>
    <col min="15" max="16384" width="9.00390625" style="1" customWidth="1"/>
  </cols>
  <sheetData>
    <row r="1" spans="2:6" ht="17.25">
      <c r="B1" s="189" t="s">
        <v>75</v>
      </c>
      <c r="C1" s="189"/>
      <c r="D1" s="189"/>
      <c r="E1" s="189"/>
      <c r="F1" s="36"/>
    </row>
    <row r="2" spans="3:6" ht="17.25">
      <c r="C2" s="80"/>
      <c r="D2" s="80"/>
      <c r="E2" s="38"/>
      <c r="F2" s="38"/>
    </row>
    <row r="3" spans="1:13" ht="17.25">
      <c r="A3" s="1" t="s">
        <v>25</v>
      </c>
      <c r="E3" s="39" t="s">
        <v>11</v>
      </c>
      <c r="H3" s="37" t="s">
        <v>12</v>
      </c>
      <c r="K3" s="37" t="s">
        <v>13</v>
      </c>
      <c r="M3" s="33" t="s">
        <v>14</v>
      </c>
    </row>
    <row r="4" spans="1:12" ht="17.25">
      <c r="A4" s="1" t="s">
        <v>15</v>
      </c>
      <c r="B4" s="80" t="s">
        <v>16</v>
      </c>
      <c r="C4" s="1" t="s">
        <v>17</v>
      </c>
      <c r="D4" s="1" t="s">
        <v>18</v>
      </c>
      <c r="E4" s="39" t="s">
        <v>26</v>
      </c>
      <c r="F4" s="40" t="s">
        <v>62</v>
      </c>
      <c r="G4" s="33" t="s">
        <v>20</v>
      </c>
      <c r="H4" s="37" t="s">
        <v>21</v>
      </c>
      <c r="I4" s="40" t="s">
        <v>62</v>
      </c>
      <c r="J4" s="33" t="s">
        <v>20</v>
      </c>
      <c r="K4" s="37" t="s">
        <v>22</v>
      </c>
      <c r="L4" s="33" t="s">
        <v>20</v>
      </c>
    </row>
    <row r="5" spans="1:13" s="3" customFormat="1" ht="13.5" customHeight="1">
      <c r="A5" s="97">
        <v>1</v>
      </c>
      <c r="B5" s="114" t="s">
        <v>192</v>
      </c>
      <c r="C5" s="118" t="s">
        <v>193</v>
      </c>
      <c r="D5" s="118" t="s">
        <v>194</v>
      </c>
      <c r="E5" s="154">
        <v>15.8</v>
      </c>
      <c r="F5" s="104"/>
      <c r="G5" s="58">
        <f aca="true" t="shared" si="0" ref="G5:G22">ROUND(25.4347*(25.5-E5)^1.34,0)</f>
        <v>534</v>
      </c>
      <c r="H5" s="74">
        <v>3.39</v>
      </c>
      <c r="I5" s="104"/>
      <c r="J5" s="58">
        <f aca="true" t="shared" si="1" ref="J5:J22">ROUND(0.14354*(100*H5-1.77)^1.385,0)</f>
        <v>455</v>
      </c>
      <c r="K5" s="74">
        <v>33.75</v>
      </c>
      <c r="L5" s="58">
        <f aca="true" t="shared" si="2" ref="L5:L22">ROUND(10.14*(K5-3)^1.02,0)</f>
        <v>334</v>
      </c>
      <c r="M5" s="58">
        <f aca="true" t="shared" si="3" ref="M5:M22">ROUND(G5+J5+L5,0)</f>
        <v>1323</v>
      </c>
    </row>
    <row r="6" spans="1:13" s="3" customFormat="1" ht="13.5" customHeight="1">
      <c r="A6" s="97">
        <v>2</v>
      </c>
      <c r="B6" s="114" t="s">
        <v>195</v>
      </c>
      <c r="C6" s="118" t="s">
        <v>196</v>
      </c>
      <c r="D6" s="120" t="s">
        <v>197</v>
      </c>
      <c r="E6" s="155">
        <v>15.6</v>
      </c>
      <c r="F6" s="104"/>
      <c r="G6" s="58">
        <f t="shared" si="0"/>
        <v>549</v>
      </c>
      <c r="H6" s="74">
        <v>3.54</v>
      </c>
      <c r="I6" s="104"/>
      <c r="J6" s="58">
        <f t="shared" si="1"/>
        <v>483</v>
      </c>
      <c r="K6" s="74">
        <v>45.45</v>
      </c>
      <c r="L6" s="58">
        <f t="shared" si="2"/>
        <v>464</v>
      </c>
      <c r="M6" s="58">
        <f t="shared" si="3"/>
        <v>1496</v>
      </c>
    </row>
    <row r="7" spans="1:13" s="3" customFormat="1" ht="13.5" customHeight="1">
      <c r="A7" s="97">
        <v>3</v>
      </c>
      <c r="B7" s="114" t="s">
        <v>198</v>
      </c>
      <c r="C7" s="118" t="s">
        <v>199</v>
      </c>
      <c r="D7" s="120" t="s">
        <v>200</v>
      </c>
      <c r="E7" s="154">
        <v>14.9</v>
      </c>
      <c r="F7" s="104"/>
      <c r="G7" s="58">
        <f t="shared" si="0"/>
        <v>602</v>
      </c>
      <c r="H7" s="74">
        <v>3.99</v>
      </c>
      <c r="I7" s="104"/>
      <c r="J7" s="58">
        <f t="shared" si="1"/>
        <v>571</v>
      </c>
      <c r="K7" s="74">
        <v>45.43</v>
      </c>
      <c r="L7" s="58">
        <f t="shared" si="2"/>
        <v>464</v>
      </c>
      <c r="M7" s="58">
        <f t="shared" si="3"/>
        <v>1637</v>
      </c>
    </row>
    <row r="8" spans="1:13" s="3" customFormat="1" ht="13.5" customHeight="1">
      <c r="A8" s="97">
        <v>4</v>
      </c>
      <c r="B8" s="114" t="s">
        <v>201</v>
      </c>
      <c r="C8" s="120" t="s">
        <v>202</v>
      </c>
      <c r="D8" s="120" t="s">
        <v>203</v>
      </c>
      <c r="E8" s="154">
        <v>16</v>
      </c>
      <c r="F8" s="104"/>
      <c r="G8" s="58">
        <f t="shared" si="0"/>
        <v>519</v>
      </c>
      <c r="H8" s="74">
        <v>2.97</v>
      </c>
      <c r="I8" s="104"/>
      <c r="J8" s="58">
        <f t="shared" si="1"/>
        <v>379</v>
      </c>
      <c r="K8" s="74">
        <v>26.94</v>
      </c>
      <c r="L8" s="58">
        <f t="shared" si="2"/>
        <v>259</v>
      </c>
      <c r="M8" s="58">
        <f t="shared" si="3"/>
        <v>1157</v>
      </c>
    </row>
    <row r="9" spans="1:13" s="3" customFormat="1" ht="13.5" customHeight="1">
      <c r="A9" s="97">
        <v>5</v>
      </c>
      <c r="B9" s="114" t="s">
        <v>204</v>
      </c>
      <c r="C9" s="120" t="s">
        <v>205</v>
      </c>
      <c r="D9" s="120" t="s">
        <v>203</v>
      </c>
      <c r="E9" s="154">
        <v>16</v>
      </c>
      <c r="F9" s="104"/>
      <c r="G9" s="58">
        <f t="shared" si="0"/>
        <v>519</v>
      </c>
      <c r="H9" s="74">
        <v>3.22</v>
      </c>
      <c r="I9" s="104"/>
      <c r="J9" s="58">
        <f t="shared" si="1"/>
        <v>424</v>
      </c>
      <c r="K9" s="74">
        <v>38.87</v>
      </c>
      <c r="L9" s="58">
        <f t="shared" si="2"/>
        <v>391</v>
      </c>
      <c r="M9" s="58">
        <f t="shared" si="3"/>
        <v>1334</v>
      </c>
    </row>
    <row r="10" spans="1:13" s="3" customFormat="1" ht="13.5" customHeight="1">
      <c r="A10" s="97">
        <v>6</v>
      </c>
      <c r="B10" s="114" t="s">
        <v>206</v>
      </c>
      <c r="C10" s="120" t="s">
        <v>207</v>
      </c>
      <c r="D10" s="120" t="s">
        <v>208</v>
      </c>
      <c r="E10" s="154">
        <v>16.7</v>
      </c>
      <c r="F10" s="104"/>
      <c r="G10" s="58">
        <f t="shared" si="0"/>
        <v>469</v>
      </c>
      <c r="H10" s="74">
        <v>3.07</v>
      </c>
      <c r="I10" s="104"/>
      <c r="J10" s="58">
        <f t="shared" si="1"/>
        <v>396</v>
      </c>
      <c r="K10" s="74">
        <v>33.38</v>
      </c>
      <c r="L10" s="58">
        <f t="shared" si="2"/>
        <v>330</v>
      </c>
      <c r="M10" s="58">
        <f t="shared" si="3"/>
        <v>1195</v>
      </c>
    </row>
    <row r="11" spans="1:13" s="3" customFormat="1" ht="13.5" customHeight="1">
      <c r="A11" s="97">
        <v>7</v>
      </c>
      <c r="B11" s="169" t="s">
        <v>209</v>
      </c>
      <c r="C11" s="174" t="s">
        <v>210</v>
      </c>
      <c r="D11" s="174" t="s">
        <v>194</v>
      </c>
      <c r="E11" s="175" t="s">
        <v>345</v>
      </c>
      <c r="F11" s="176"/>
      <c r="G11" s="177"/>
      <c r="H11" s="178" t="s">
        <v>346</v>
      </c>
      <c r="I11" s="176"/>
      <c r="J11" s="177"/>
      <c r="K11" s="178" t="s">
        <v>382</v>
      </c>
      <c r="L11" s="177"/>
      <c r="M11" s="177"/>
    </row>
    <row r="12" spans="1:13" s="3" customFormat="1" ht="13.5" customHeight="1">
      <c r="A12" s="97">
        <v>8</v>
      </c>
      <c r="B12" s="146" t="s">
        <v>211</v>
      </c>
      <c r="C12" s="120" t="s">
        <v>67</v>
      </c>
      <c r="D12" s="120" t="s">
        <v>212</v>
      </c>
      <c r="E12" s="154">
        <v>18.3</v>
      </c>
      <c r="F12" s="104"/>
      <c r="G12" s="58">
        <f t="shared" si="0"/>
        <v>358</v>
      </c>
      <c r="H12" s="74">
        <v>3.05</v>
      </c>
      <c r="I12" s="104"/>
      <c r="J12" s="58">
        <f t="shared" si="1"/>
        <v>393</v>
      </c>
      <c r="K12" s="74">
        <v>36.4</v>
      </c>
      <c r="L12" s="58">
        <f t="shared" si="2"/>
        <v>363</v>
      </c>
      <c r="M12" s="58">
        <f t="shared" si="3"/>
        <v>1114</v>
      </c>
    </row>
    <row r="13" spans="1:13" s="3" customFormat="1" ht="13.5" customHeight="1">
      <c r="A13" s="97">
        <v>9</v>
      </c>
      <c r="B13" s="114" t="s">
        <v>213</v>
      </c>
      <c r="C13" s="118" t="s">
        <v>214</v>
      </c>
      <c r="D13" s="120" t="s">
        <v>215</v>
      </c>
      <c r="E13" s="154">
        <v>18.2</v>
      </c>
      <c r="F13" s="104"/>
      <c r="G13" s="58">
        <f t="shared" si="0"/>
        <v>365</v>
      </c>
      <c r="H13" s="74">
        <v>2.51</v>
      </c>
      <c r="I13" s="104"/>
      <c r="J13" s="58">
        <f t="shared" si="1"/>
        <v>299</v>
      </c>
      <c r="K13" s="74">
        <v>20.27</v>
      </c>
      <c r="L13" s="58">
        <f t="shared" si="2"/>
        <v>185</v>
      </c>
      <c r="M13" s="58">
        <f t="shared" si="3"/>
        <v>849</v>
      </c>
    </row>
    <row r="14" spans="1:13" s="3" customFormat="1" ht="13.5" customHeight="1">
      <c r="A14" s="97">
        <v>10</v>
      </c>
      <c r="B14" s="114" t="s">
        <v>216</v>
      </c>
      <c r="C14" s="120" t="s">
        <v>217</v>
      </c>
      <c r="D14" s="120" t="s">
        <v>203</v>
      </c>
      <c r="E14" s="154">
        <v>17.9</v>
      </c>
      <c r="F14" s="104"/>
      <c r="G14" s="58">
        <f t="shared" si="0"/>
        <v>385</v>
      </c>
      <c r="H14" s="74">
        <v>2.33</v>
      </c>
      <c r="I14" s="104"/>
      <c r="J14" s="58">
        <f t="shared" si="1"/>
        <v>270</v>
      </c>
      <c r="K14" s="74">
        <v>35.01</v>
      </c>
      <c r="L14" s="58">
        <f t="shared" si="2"/>
        <v>348</v>
      </c>
      <c r="M14" s="58">
        <f t="shared" si="3"/>
        <v>1003</v>
      </c>
    </row>
    <row r="15" spans="1:13" s="3" customFormat="1" ht="13.5" customHeight="1">
      <c r="A15" s="97">
        <v>11</v>
      </c>
      <c r="B15" s="114" t="s">
        <v>218</v>
      </c>
      <c r="C15" s="120" t="s">
        <v>219</v>
      </c>
      <c r="D15" s="120" t="s">
        <v>203</v>
      </c>
      <c r="E15" s="154">
        <v>18.6</v>
      </c>
      <c r="F15" s="104"/>
      <c r="G15" s="58">
        <f t="shared" si="0"/>
        <v>338</v>
      </c>
      <c r="H15" s="74">
        <v>2.65</v>
      </c>
      <c r="I15" s="104"/>
      <c r="J15" s="58">
        <f t="shared" si="1"/>
        <v>323</v>
      </c>
      <c r="K15" s="74">
        <v>24.2</v>
      </c>
      <c r="L15" s="58">
        <f t="shared" si="2"/>
        <v>229</v>
      </c>
      <c r="M15" s="58">
        <f t="shared" si="3"/>
        <v>890</v>
      </c>
    </row>
    <row r="16" spans="1:13" s="3" customFormat="1" ht="13.5" customHeight="1">
      <c r="A16" s="97">
        <v>12</v>
      </c>
      <c r="B16" s="114" t="s">
        <v>220</v>
      </c>
      <c r="C16" s="120" t="s">
        <v>342</v>
      </c>
      <c r="D16" s="120" t="s">
        <v>208</v>
      </c>
      <c r="E16" s="154">
        <v>15.2</v>
      </c>
      <c r="F16" s="104"/>
      <c r="G16" s="58">
        <f t="shared" si="0"/>
        <v>579</v>
      </c>
      <c r="H16" s="74">
        <v>3.58</v>
      </c>
      <c r="I16" s="104"/>
      <c r="J16" s="58">
        <f t="shared" si="1"/>
        <v>491</v>
      </c>
      <c r="K16" s="74">
        <v>37.25</v>
      </c>
      <c r="L16" s="58">
        <f t="shared" si="2"/>
        <v>373</v>
      </c>
      <c r="M16" s="58">
        <f t="shared" si="3"/>
        <v>1443</v>
      </c>
    </row>
    <row r="17" spans="1:13" s="3" customFormat="1" ht="13.5" customHeight="1">
      <c r="A17" s="97">
        <v>13</v>
      </c>
      <c r="B17" s="114" t="s">
        <v>221</v>
      </c>
      <c r="C17" s="118" t="s">
        <v>66</v>
      </c>
      <c r="D17" s="120" t="s">
        <v>200</v>
      </c>
      <c r="E17" s="154">
        <v>17.1</v>
      </c>
      <c r="F17" s="104"/>
      <c r="G17" s="58">
        <f t="shared" si="0"/>
        <v>441</v>
      </c>
      <c r="H17" s="74">
        <v>2.93</v>
      </c>
      <c r="I17" s="104"/>
      <c r="J17" s="58">
        <f t="shared" si="1"/>
        <v>371</v>
      </c>
      <c r="K17" s="74">
        <v>21.84</v>
      </c>
      <c r="L17" s="58">
        <f t="shared" si="2"/>
        <v>203</v>
      </c>
      <c r="M17" s="58">
        <f t="shared" si="3"/>
        <v>1015</v>
      </c>
    </row>
    <row r="18" spans="1:13" s="3" customFormat="1" ht="13.5" customHeight="1">
      <c r="A18" s="97">
        <v>14</v>
      </c>
      <c r="B18" s="114" t="s">
        <v>27</v>
      </c>
      <c r="C18" s="120" t="s">
        <v>222</v>
      </c>
      <c r="D18" s="120" t="s">
        <v>215</v>
      </c>
      <c r="E18" s="154">
        <v>16.3</v>
      </c>
      <c r="F18" s="104"/>
      <c r="G18" s="58">
        <f t="shared" si="0"/>
        <v>498</v>
      </c>
      <c r="H18" s="74">
        <v>3.17</v>
      </c>
      <c r="I18" s="104"/>
      <c r="J18" s="58">
        <f t="shared" si="1"/>
        <v>415</v>
      </c>
      <c r="K18" s="74">
        <v>24.12</v>
      </c>
      <c r="L18" s="58">
        <f t="shared" si="2"/>
        <v>228</v>
      </c>
      <c r="M18" s="58">
        <f t="shared" si="3"/>
        <v>1141</v>
      </c>
    </row>
    <row r="19" spans="1:13" s="3" customFormat="1" ht="13.5" customHeight="1">
      <c r="A19" s="97">
        <v>15</v>
      </c>
      <c r="B19" s="114" t="s">
        <v>223</v>
      </c>
      <c r="C19" s="120" t="s">
        <v>224</v>
      </c>
      <c r="D19" s="120" t="s">
        <v>225</v>
      </c>
      <c r="E19" s="154">
        <v>14.6</v>
      </c>
      <c r="F19" s="104"/>
      <c r="G19" s="58">
        <f t="shared" si="0"/>
        <v>625</v>
      </c>
      <c r="H19" s="74">
        <v>4.19</v>
      </c>
      <c r="I19" s="104"/>
      <c r="J19" s="58">
        <f t="shared" si="1"/>
        <v>611</v>
      </c>
      <c r="K19" s="74">
        <v>46.03</v>
      </c>
      <c r="L19" s="58">
        <f t="shared" si="2"/>
        <v>470</v>
      </c>
      <c r="M19" s="58">
        <f t="shared" si="3"/>
        <v>1706</v>
      </c>
    </row>
    <row r="20" spans="1:13" s="3" customFormat="1" ht="13.5" customHeight="1">
      <c r="A20" s="97">
        <v>16</v>
      </c>
      <c r="B20" s="114" t="s">
        <v>226</v>
      </c>
      <c r="C20" s="120" t="s">
        <v>227</v>
      </c>
      <c r="D20" s="120" t="s">
        <v>203</v>
      </c>
      <c r="E20" s="154">
        <v>14.7</v>
      </c>
      <c r="F20" s="104"/>
      <c r="G20" s="58">
        <f t="shared" si="0"/>
        <v>617</v>
      </c>
      <c r="H20" s="74">
        <v>2.85</v>
      </c>
      <c r="I20" s="104"/>
      <c r="J20" s="58">
        <f t="shared" si="1"/>
        <v>357</v>
      </c>
      <c r="K20" s="74">
        <v>22.99</v>
      </c>
      <c r="L20" s="58">
        <f t="shared" si="2"/>
        <v>215</v>
      </c>
      <c r="M20" s="58">
        <f t="shared" si="3"/>
        <v>1189</v>
      </c>
    </row>
    <row r="21" spans="1:13" s="3" customFormat="1" ht="13.5" customHeight="1">
      <c r="A21" s="97">
        <v>17</v>
      </c>
      <c r="B21" s="114" t="s">
        <v>228</v>
      </c>
      <c r="C21" s="120" t="s">
        <v>229</v>
      </c>
      <c r="D21" s="120" t="s">
        <v>203</v>
      </c>
      <c r="E21" s="154">
        <v>17.3</v>
      </c>
      <c r="F21" s="104"/>
      <c r="G21" s="58">
        <f t="shared" si="0"/>
        <v>427</v>
      </c>
      <c r="H21" s="74">
        <v>2.25</v>
      </c>
      <c r="I21" s="104"/>
      <c r="J21" s="58">
        <f t="shared" si="1"/>
        <v>257</v>
      </c>
      <c r="K21" s="74">
        <v>29.24</v>
      </c>
      <c r="L21" s="58">
        <f t="shared" si="2"/>
        <v>284</v>
      </c>
      <c r="M21" s="58">
        <f t="shared" si="3"/>
        <v>968</v>
      </c>
    </row>
    <row r="22" spans="1:13" s="3" customFormat="1" ht="13.5" customHeight="1">
      <c r="A22" s="97">
        <v>18</v>
      </c>
      <c r="B22" s="121" t="s">
        <v>230</v>
      </c>
      <c r="C22" s="120" t="s">
        <v>231</v>
      </c>
      <c r="D22" s="120" t="s">
        <v>208</v>
      </c>
      <c r="E22" s="154">
        <v>15.8</v>
      </c>
      <c r="F22" s="104"/>
      <c r="G22" s="58">
        <f t="shared" si="0"/>
        <v>534</v>
      </c>
      <c r="H22" s="74">
        <v>3.37</v>
      </c>
      <c r="I22" s="104"/>
      <c r="J22" s="58">
        <f t="shared" si="1"/>
        <v>451</v>
      </c>
      <c r="K22" s="74">
        <v>41.04</v>
      </c>
      <c r="L22" s="58">
        <f t="shared" si="2"/>
        <v>415</v>
      </c>
      <c r="M22" s="58">
        <f t="shared" si="3"/>
        <v>1400</v>
      </c>
    </row>
    <row r="23" s="3" customFormat="1" ht="13.5" customHeight="1"/>
    <row r="24" s="3" customFormat="1" ht="13.5" customHeight="1"/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pans="1:13" s="3" customFormat="1" ht="13.5" customHeight="1">
      <c r="A37" s="6"/>
      <c r="B37" s="72"/>
      <c r="C37" s="73"/>
      <c r="D37" s="73"/>
      <c r="E37" s="57"/>
      <c r="F37" s="57"/>
      <c r="G37" s="70"/>
      <c r="H37" s="31"/>
      <c r="I37" s="31"/>
      <c r="J37" s="70"/>
      <c r="K37" s="31"/>
      <c r="L37" s="70"/>
      <c r="M37" s="70"/>
    </row>
    <row r="38" spans="1:13" s="3" customFormat="1" ht="13.5" customHeight="1">
      <c r="A38" s="6"/>
      <c r="B38" s="72"/>
      <c r="C38" s="73"/>
      <c r="D38" s="73"/>
      <c r="E38" s="57"/>
      <c r="F38" s="57"/>
      <c r="G38" s="70"/>
      <c r="H38" s="31"/>
      <c r="I38" s="31"/>
      <c r="J38" s="70"/>
      <c r="K38" s="31"/>
      <c r="L38" s="70"/>
      <c r="M38" s="70"/>
    </row>
    <row r="39" spans="1:13" s="3" customFormat="1" ht="13.5" customHeight="1">
      <c r="A39" s="6"/>
      <c r="B39" s="72"/>
      <c r="C39" s="73"/>
      <c r="D39" s="73"/>
      <c r="E39" s="57"/>
      <c r="F39" s="57"/>
      <c r="G39" s="70"/>
      <c r="H39" s="31"/>
      <c r="I39" s="31"/>
      <c r="J39" s="70"/>
      <c r="K39" s="31"/>
      <c r="L39" s="70"/>
      <c r="M39" s="70"/>
    </row>
    <row r="40" spans="1:13" s="3" customFormat="1" ht="13.5" customHeight="1">
      <c r="A40" s="6"/>
      <c r="B40" s="72"/>
      <c r="C40" s="73"/>
      <c r="D40" s="73"/>
      <c r="E40" s="57"/>
      <c r="F40" s="57"/>
      <c r="G40" s="70"/>
      <c r="H40" s="31"/>
      <c r="I40" s="31"/>
      <c r="J40" s="70"/>
      <c r="K40" s="31"/>
      <c r="L40" s="70"/>
      <c r="M40" s="70"/>
    </row>
    <row r="41" spans="1:13" s="3" customFormat="1" ht="13.5" customHeight="1">
      <c r="A41" s="6"/>
      <c r="B41" s="72"/>
      <c r="C41" s="73"/>
      <c r="D41" s="73"/>
      <c r="E41" s="57"/>
      <c r="F41" s="57"/>
      <c r="G41" s="70"/>
      <c r="H41" s="31"/>
      <c r="I41" s="31"/>
      <c r="J41" s="70"/>
      <c r="K41" s="31"/>
      <c r="L41" s="70"/>
      <c r="M41" s="70"/>
    </row>
    <row r="42" spans="1:13" s="3" customFormat="1" ht="13.5" customHeight="1">
      <c r="A42" s="6"/>
      <c r="B42" s="72"/>
      <c r="C42" s="73"/>
      <c r="D42" s="73"/>
      <c r="E42" s="57"/>
      <c r="F42" s="57"/>
      <c r="G42" s="70"/>
      <c r="H42" s="31"/>
      <c r="I42" s="31"/>
      <c r="J42" s="70"/>
      <c r="K42" s="31"/>
      <c r="L42" s="70"/>
      <c r="M42" s="70"/>
    </row>
    <row r="43" spans="1:13" s="3" customFormat="1" ht="13.5" customHeight="1">
      <c r="A43" s="6"/>
      <c r="B43" s="72"/>
      <c r="C43" s="73"/>
      <c r="D43" s="73"/>
      <c r="E43" s="57"/>
      <c r="F43" s="57"/>
      <c r="G43" s="70"/>
      <c r="H43" s="31"/>
      <c r="I43" s="31"/>
      <c r="J43" s="70"/>
      <c r="K43" s="31"/>
      <c r="L43" s="70"/>
      <c r="M43" s="70"/>
    </row>
    <row r="44" spans="1:13" s="3" customFormat="1" ht="13.5" customHeight="1">
      <c r="A44" s="6"/>
      <c r="B44" s="72"/>
      <c r="C44" s="73"/>
      <c r="D44" s="73"/>
      <c r="E44" s="57"/>
      <c r="F44" s="57"/>
      <c r="G44" s="70"/>
      <c r="H44" s="31"/>
      <c r="I44" s="31"/>
      <c r="J44" s="70"/>
      <c r="K44" s="31"/>
      <c r="L44" s="70"/>
      <c r="M44" s="70"/>
    </row>
    <row r="45" spans="1:13" s="3" customFormat="1" ht="13.5" customHeight="1">
      <c r="A45" s="6"/>
      <c r="B45" s="72"/>
      <c r="C45" s="73"/>
      <c r="D45" s="73"/>
      <c r="E45" s="57"/>
      <c r="F45" s="57"/>
      <c r="G45" s="70"/>
      <c r="H45" s="31"/>
      <c r="I45" s="31"/>
      <c r="J45" s="70"/>
      <c r="K45" s="31"/>
      <c r="L45" s="70"/>
      <c r="M45" s="70"/>
    </row>
  </sheetData>
  <sheetProtection/>
  <protectedRanges>
    <protectedRange sqref="C12" name="範囲5_2_2_1_1"/>
  </protectedRanges>
  <autoFilter ref="B4:N4"/>
  <mergeCells count="1">
    <mergeCell ref="B1:E1"/>
  </mergeCells>
  <dataValidations count="1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11:C12 C5:C6"/>
  </dataValidations>
  <hyperlinks>
    <hyperlink ref="M3" r:id="rId1" display="httokuda@lilac.ocn.ne.jp"/>
    <hyperlink ref="M2" r:id="rId2" display="komaki-h@amigo2.ne.jp"/>
    <hyperlink ref="M4" r:id="rId3" display="kays0601@yahoo.co.jp"/>
    <hyperlink ref="M1" r:id="rId4" display="httokuda@lilac.ocn.ne.jp"/>
  </hyperlinks>
  <printOptions/>
  <pageMargins left="0.7875" right="0.7875" top="0.19652777777777777" bottom="0.19652777777777777" header="0.5118055555555556" footer="0.5118055555555556"/>
  <pageSetup fitToHeight="1" fitToWidth="1" horizontalDpi="300" verticalDpi="300" orientation="landscape" paperSize="9" scale="98"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6.50390625" style="80" customWidth="1"/>
    <col min="3" max="3" width="16.125" style="1" customWidth="1"/>
    <col min="4" max="4" width="24.875" style="1" customWidth="1"/>
    <col min="5" max="5" width="10.625" style="39" customWidth="1"/>
    <col min="6" max="6" width="5.75390625" style="39" customWidth="1"/>
    <col min="7" max="7" width="9.00390625" style="33" customWidth="1"/>
    <col min="8" max="8" width="10.625" style="37" customWidth="1"/>
    <col min="9" max="9" width="5.125" style="37" customWidth="1"/>
    <col min="10" max="10" width="9.00390625" style="33" customWidth="1"/>
    <col min="11" max="11" width="10.625" style="37" customWidth="1"/>
    <col min="12" max="13" width="9.00390625" style="33" customWidth="1"/>
    <col min="14" max="14" width="11.875" style="1" bestFit="1" customWidth="1"/>
    <col min="15" max="16384" width="9.00390625" style="1" customWidth="1"/>
  </cols>
  <sheetData>
    <row r="1" spans="2:6" ht="17.25">
      <c r="B1" s="189" t="s">
        <v>75</v>
      </c>
      <c r="C1" s="189"/>
      <c r="D1" s="189"/>
      <c r="E1" s="189"/>
      <c r="F1" s="36"/>
    </row>
    <row r="2" spans="3:6" ht="17.25">
      <c r="C2" s="80"/>
      <c r="D2" s="80"/>
      <c r="E2" s="38"/>
      <c r="F2" s="38"/>
    </row>
    <row r="3" spans="1:13" ht="17.25">
      <c r="A3" s="1" t="s">
        <v>25</v>
      </c>
      <c r="E3" s="39" t="s">
        <v>11</v>
      </c>
      <c r="H3" s="37" t="s">
        <v>12</v>
      </c>
      <c r="K3" s="37" t="s">
        <v>13</v>
      </c>
      <c r="M3" s="33" t="s">
        <v>14</v>
      </c>
    </row>
    <row r="4" spans="1:12" ht="17.25">
      <c r="A4" s="1" t="s">
        <v>64</v>
      </c>
      <c r="B4" s="80" t="s">
        <v>16</v>
      </c>
      <c r="C4" s="1" t="s">
        <v>17</v>
      </c>
      <c r="D4" s="1" t="s">
        <v>18</v>
      </c>
      <c r="E4" s="39" t="s">
        <v>26</v>
      </c>
      <c r="F4" s="40" t="s">
        <v>62</v>
      </c>
      <c r="G4" s="33" t="s">
        <v>20</v>
      </c>
      <c r="H4" s="37" t="s">
        <v>21</v>
      </c>
      <c r="I4" s="40" t="s">
        <v>62</v>
      </c>
      <c r="J4" s="33" t="s">
        <v>20</v>
      </c>
      <c r="K4" s="37" t="s">
        <v>22</v>
      </c>
      <c r="L4" s="33" t="s">
        <v>20</v>
      </c>
    </row>
    <row r="5" spans="1:13" s="3" customFormat="1" ht="13.5" customHeight="1">
      <c r="A5" s="6">
        <v>1</v>
      </c>
      <c r="B5" s="114" t="s">
        <v>232</v>
      </c>
      <c r="C5" s="115" t="s">
        <v>233</v>
      </c>
      <c r="D5" s="115" t="s">
        <v>194</v>
      </c>
      <c r="E5" s="154">
        <v>16.2</v>
      </c>
      <c r="F5" s="104"/>
      <c r="G5" s="58">
        <f>ROUND(25.4347*(26.9-E5)^1.34,0)</f>
        <v>609</v>
      </c>
      <c r="H5" s="60">
        <v>2.37</v>
      </c>
      <c r="I5" s="104"/>
      <c r="J5" s="58">
        <f>ROUND(0.188807*(100*H5-1.58)^1.37,0)</f>
        <v>335</v>
      </c>
      <c r="K5" s="74">
        <v>17.38</v>
      </c>
      <c r="L5" s="58">
        <f>ROUND(15.9809*(K5-2),0)</f>
        <v>246</v>
      </c>
      <c r="M5" s="58">
        <f>G5+J5+L5</f>
        <v>1190</v>
      </c>
    </row>
    <row r="6" spans="1:13" s="3" customFormat="1" ht="13.5" customHeight="1">
      <c r="A6" s="6">
        <v>2</v>
      </c>
      <c r="B6" s="114" t="s">
        <v>234</v>
      </c>
      <c r="C6" s="115" t="s">
        <v>70</v>
      </c>
      <c r="D6" s="115" t="s">
        <v>212</v>
      </c>
      <c r="E6" s="157">
        <v>15.8</v>
      </c>
      <c r="F6" s="112"/>
      <c r="G6" s="58">
        <f>ROUND(25.4347*(26.9-E6)^1.34,0)</f>
        <v>640</v>
      </c>
      <c r="H6" s="60">
        <v>3.52</v>
      </c>
      <c r="I6" s="112"/>
      <c r="J6" s="58">
        <f>ROUND(0.188807*(100*H6-1.58)^1.37,0)</f>
        <v>578</v>
      </c>
      <c r="K6" s="74">
        <v>32.13</v>
      </c>
      <c r="L6" s="58">
        <f>ROUND(15.9809*(K6-2),0)</f>
        <v>482</v>
      </c>
      <c r="M6" s="58">
        <f>G6+J6+L6</f>
        <v>1700</v>
      </c>
    </row>
    <row r="7" spans="1:13" s="3" customFormat="1" ht="13.5" customHeight="1">
      <c r="A7" s="6">
        <v>3</v>
      </c>
      <c r="B7" s="114" t="s">
        <v>235</v>
      </c>
      <c r="C7" s="115" t="s">
        <v>69</v>
      </c>
      <c r="D7" s="115" t="s">
        <v>212</v>
      </c>
      <c r="E7" s="154">
        <v>16.1</v>
      </c>
      <c r="F7" s="104"/>
      <c r="G7" s="58">
        <f aca="true" t="shared" si="0" ref="G7:G22">ROUND(25.4347*(26.9-E7)^1.34,0)</f>
        <v>617</v>
      </c>
      <c r="H7" s="60">
        <v>3.37</v>
      </c>
      <c r="I7" s="104"/>
      <c r="J7" s="58">
        <f aca="true" t="shared" si="1" ref="J7:J22">ROUND(0.188807*(100*H7-1.58)^1.37,0)</f>
        <v>545</v>
      </c>
      <c r="K7" s="74">
        <v>30.13</v>
      </c>
      <c r="L7" s="58">
        <f aca="true" t="shared" si="2" ref="L7:L22">ROUND(15.9809*(K7-2),0)</f>
        <v>450</v>
      </c>
      <c r="M7" s="58">
        <f aca="true" t="shared" si="3" ref="M7:M22">G7+J7+L7</f>
        <v>1612</v>
      </c>
    </row>
    <row r="8" spans="1:13" s="3" customFormat="1" ht="13.5" customHeight="1">
      <c r="A8" s="6">
        <v>4</v>
      </c>
      <c r="B8" s="114" t="s">
        <v>236</v>
      </c>
      <c r="C8" s="116" t="s">
        <v>237</v>
      </c>
      <c r="D8" s="116" t="s">
        <v>203</v>
      </c>
      <c r="E8" s="154">
        <v>19.5</v>
      </c>
      <c r="F8" s="104"/>
      <c r="G8" s="58">
        <f t="shared" si="0"/>
        <v>372</v>
      </c>
      <c r="H8" s="60">
        <v>1.97</v>
      </c>
      <c r="I8" s="104"/>
      <c r="J8" s="58">
        <f t="shared" si="1"/>
        <v>260</v>
      </c>
      <c r="K8" s="74">
        <v>18.15</v>
      </c>
      <c r="L8" s="58">
        <f t="shared" si="2"/>
        <v>258</v>
      </c>
      <c r="M8" s="58">
        <f t="shared" si="3"/>
        <v>890</v>
      </c>
    </row>
    <row r="9" spans="1:13" s="3" customFormat="1" ht="13.5" customHeight="1">
      <c r="A9" s="6">
        <v>5</v>
      </c>
      <c r="B9" s="114" t="s">
        <v>238</v>
      </c>
      <c r="C9" s="116" t="s">
        <v>239</v>
      </c>
      <c r="D9" s="116" t="s">
        <v>208</v>
      </c>
      <c r="E9" s="154">
        <v>16.2</v>
      </c>
      <c r="F9" s="104"/>
      <c r="G9" s="58">
        <f t="shared" si="0"/>
        <v>609</v>
      </c>
      <c r="H9" s="60">
        <v>3.04</v>
      </c>
      <c r="I9" s="104"/>
      <c r="J9" s="58">
        <f t="shared" si="1"/>
        <v>473</v>
      </c>
      <c r="K9" s="74">
        <v>27.81</v>
      </c>
      <c r="L9" s="58">
        <f t="shared" si="2"/>
        <v>412</v>
      </c>
      <c r="M9" s="58">
        <f t="shared" si="3"/>
        <v>1494</v>
      </c>
    </row>
    <row r="10" spans="1:13" s="3" customFormat="1" ht="13.5" customHeight="1">
      <c r="A10" s="6">
        <v>6</v>
      </c>
      <c r="B10" s="114" t="s">
        <v>240</v>
      </c>
      <c r="C10" s="116" t="s">
        <v>241</v>
      </c>
      <c r="D10" s="116" t="s">
        <v>208</v>
      </c>
      <c r="E10" s="154">
        <v>16.2</v>
      </c>
      <c r="F10" s="104"/>
      <c r="G10" s="58">
        <f t="shared" si="0"/>
        <v>609</v>
      </c>
      <c r="H10" s="60">
        <v>3.32</v>
      </c>
      <c r="I10" s="104"/>
      <c r="J10" s="58">
        <f t="shared" si="1"/>
        <v>534</v>
      </c>
      <c r="K10" s="74">
        <v>17.25</v>
      </c>
      <c r="L10" s="58">
        <f t="shared" si="2"/>
        <v>244</v>
      </c>
      <c r="M10" s="58">
        <f t="shared" si="3"/>
        <v>1387</v>
      </c>
    </row>
    <row r="11" spans="1:13" s="3" customFormat="1" ht="13.5" customHeight="1">
      <c r="A11" s="6">
        <v>7</v>
      </c>
      <c r="B11" s="114" t="s">
        <v>242</v>
      </c>
      <c r="C11" s="115" t="s">
        <v>243</v>
      </c>
      <c r="D11" s="115" t="s">
        <v>212</v>
      </c>
      <c r="E11" s="154">
        <v>18.3</v>
      </c>
      <c r="F11" s="104"/>
      <c r="G11" s="58">
        <f t="shared" si="0"/>
        <v>455</v>
      </c>
      <c r="H11" s="105">
        <v>2.76</v>
      </c>
      <c r="I11" s="104"/>
      <c r="J11" s="58">
        <f t="shared" si="1"/>
        <v>414</v>
      </c>
      <c r="K11" s="74">
        <v>20.66</v>
      </c>
      <c r="L11" s="58">
        <f t="shared" si="2"/>
        <v>298</v>
      </c>
      <c r="M11" s="58">
        <f t="shared" si="3"/>
        <v>1167</v>
      </c>
    </row>
    <row r="12" spans="1:13" s="3" customFormat="1" ht="13.5" customHeight="1">
      <c r="A12" s="6">
        <v>8</v>
      </c>
      <c r="B12" s="114" t="s">
        <v>244</v>
      </c>
      <c r="C12" s="115" t="s">
        <v>245</v>
      </c>
      <c r="D12" s="115" t="s">
        <v>212</v>
      </c>
      <c r="E12" s="154">
        <v>17.2</v>
      </c>
      <c r="F12" s="104"/>
      <c r="G12" s="58">
        <f t="shared" si="0"/>
        <v>534</v>
      </c>
      <c r="H12" s="74">
        <v>3.31</v>
      </c>
      <c r="I12" s="104"/>
      <c r="J12" s="58">
        <f t="shared" si="1"/>
        <v>531</v>
      </c>
      <c r="K12" s="74">
        <v>26.99</v>
      </c>
      <c r="L12" s="58">
        <f t="shared" si="2"/>
        <v>399</v>
      </c>
      <c r="M12" s="58">
        <f t="shared" si="3"/>
        <v>1464</v>
      </c>
    </row>
    <row r="13" spans="1:13" s="3" customFormat="1" ht="13.5" customHeight="1">
      <c r="A13" s="6">
        <v>9</v>
      </c>
      <c r="B13" s="114" t="s">
        <v>246</v>
      </c>
      <c r="C13" s="115" t="s">
        <v>247</v>
      </c>
      <c r="D13" s="116" t="s">
        <v>200</v>
      </c>
      <c r="E13" s="154">
        <v>16.4</v>
      </c>
      <c r="F13" s="104"/>
      <c r="G13" s="58">
        <f t="shared" si="0"/>
        <v>594</v>
      </c>
      <c r="H13" s="74">
        <v>3.08</v>
      </c>
      <c r="I13" s="104"/>
      <c r="J13" s="58">
        <f t="shared" si="1"/>
        <v>481</v>
      </c>
      <c r="K13" s="74">
        <v>19.63</v>
      </c>
      <c r="L13" s="58">
        <f t="shared" si="2"/>
        <v>282</v>
      </c>
      <c r="M13" s="58">
        <f t="shared" si="3"/>
        <v>1357</v>
      </c>
    </row>
    <row r="14" spans="1:13" s="3" customFormat="1" ht="13.5" customHeight="1">
      <c r="A14" s="6">
        <v>10</v>
      </c>
      <c r="B14" s="114" t="s">
        <v>248</v>
      </c>
      <c r="C14" s="116" t="s">
        <v>249</v>
      </c>
      <c r="D14" s="116" t="s">
        <v>203</v>
      </c>
      <c r="E14" s="154">
        <v>16.9</v>
      </c>
      <c r="F14" s="104"/>
      <c r="G14" s="58">
        <f t="shared" si="0"/>
        <v>556</v>
      </c>
      <c r="H14" s="74">
        <v>2.35</v>
      </c>
      <c r="I14" s="104"/>
      <c r="J14" s="58">
        <f t="shared" si="1"/>
        <v>331</v>
      </c>
      <c r="K14" s="74">
        <v>12.89</v>
      </c>
      <c r="L14" s="58">
        <f t="shared" si="2"/>
        <v>174</v>
      </c>
      <c r="M14" s="58">
        <f t="shared" si="3"/>
        <v>1061</v>
      </c>
    </row>
    <row r="15" spans="1:13" s="3" customFormat="1" ht="13.5" customHeight="1">
      <c r="A15" s="6">
        <v>11</v>
      </c>
      <c r="B15" s="114" t="s">
        <v>250</v>
      </c>
      <c r="C15" s="116" t="s">
        <v>251</v>
      </c>
      <c r="D15" s="116" t="s">
        <v>208</v>
      </c>
      <c r="E15" s="154">
        <v>19.4</v>
      </c>
      <c r="F15" s="104"/>
      <c r="G15" s="58">
        <f t="shared" si="0"/>
        <v>378</v>
      </c>
      <c r="H15" s="74">
        <v>2.66</v>
      </c>
      <c r="I15" s="104"/>
      <c r="J15" s="58">
        <f t="shared" si="1"/>
        <v>393</v>
      </c>
      <c r="K15" s="74">
        <v>20.91</v>
      </c>
      <c r="L15" s="58">
        <f t="shared" si="2"/>
        <v>302</v>
      </c>
      <c r="M15" s="58">
        <f t="shared" si="3"/>
        <v>1073</v>
      </c>
    </row>
    <row r="16" spans="1:13" s="3" customFormat="1" ht="13.5" customHeight="1">
      <c r="A16" s="6">
        <v>12</v>
      </c>
      <c r="B16" s="114" t="s">
        <v>252</v>
      </c>
      <c r="C16" s="116" t="s">
        <v>253</v>
      </c>
      <c r="D16" s="116" t="s">
        <v>208</v>
      </c>
      <c r="E16" s="154">
        <v>17.7</v>
      </c>
      <c r="F16" s="104"/>
      <c r="G16" s="58">
        <f t="shared" si="0"/>
        <v>498</v>
      </c>
      <c r="H16" s="74">
        <v>2.64</v>
      </c>
      <c r="I16" s="104"/>
      <c r="J16" s="58">
        <f t="shared" si="1"/>
        <v>389</v>
      </c>
      <c r="K16" s="74">
        <v>26.17</v>
      </c>
      <c r="L16" s="58">
        <f t="shared" si="2"/>
        <v>386</v>
      </c>
      <c r="M16" s="58">
        <f t="shared" si="3"/>
        <v>1273</v>
      </c>
    </row>
    <row r="17" spans="1:13" s="3" customFormat="1" ht="13.5" customHeight="1">
      <c r="A17" s="6">
        <v>13</v>
      </c>
      <c r="B17" s="114" t="s">
        <v>254</v>
      </c>
      <c r="C17" s="115" t="s">
        <v>255</v>
      </c>
      <c r="D17" s="115" t="s">
        <v>212</v>
      </c>
      <c r="E17" s="154">
        <v>15</v>
      </c>
      <c r="F17" s="104"/>
      <c r="G17" s="58">
        <f t="shared" si="0"/>
        <v>703</v>
      </c>
      <c r="H17" s="74">
        <v>4.05</v>
      </c>
      <c r="I17" s="104"/>
      <c r="J17" s="58">
        <f t="shared" si="1"/>
        <v>701</v>
      </c>
      <c r="K17" s="74">
        <v>33.06</v>
      </c>
      <c r="L17" s="58">
        <f t="shared" si="2"/>
        <v>496</v>
      </c>
      <c r="M17" s="58">
        <f t="shared" si="3"/>
        <v>1900</v>
      </c>
    </row>
    <row r="18" spans="1:13" s="3" customFormat="1" ht="13.5" customHeight="1">
      <c r="A18" s="6">
        <v>14</v>
      </c>
      <c r="B18" s="114" t="s">
        <v>256</v>
      </c>
      <c r="C18" s="115" t="s">
        <v>257</v>
      </c>
      <c r="D18" s="115" t="s">
        <v>212</v>
      </c>
      <c r="E18" s="154">
        <v>17</v>
      </c>
      <c r="F18" s="104"/>
      <c r="G18" s="58">
        <f t="shared" si="0"/>
        <v>549</v>
      </c>
      <c r="H18" s="74">
        <v>3.06</v>
      </c>
      <c r="I18" s="104"/>
      <c r="J18" s="58">
        <f t="shared" si="1"/>
        <v>477</v>
      </c>
      <c r="K18" s="74">
        <v>34.61</v>
      </c>
      <c r="L18" s="58">
        <f t="shared" si="2"/>
        <v>521</v>
      </c>
      <c r="M18" s="58">
        <f t="shared" si="3"/>
        <v>1547</v>
      </c>
    </row>
    <row r="19" spans="1:13" s="3" customFormat="1" ht="13.5" customHeight="1">
      <c r="A19" s="6">
        <v>15</v>
      </c>
      <c r="B19" s="169" t="s">
        <v>258</v>
      </c>
      <c r="C19" s="163" t="s">
        <v>259</v>
      </c>
      <c r="D19" s="163" t="s">
        <v>215</v>
      </c>
      <c r="E19" s="179" t="s">
        <v>349</v>
      </c>
      <c r="F19" s="176"/>
      <c r="G19" s="177"/>
      <c r="H19" s="180" t="s">
        <v>348</v>
      </c>
      <c r="I19" s="176"/>
      <c r="J19" s="177"/>
      <c r="K19" s="180" t="s">
        <v>348</v>
      </c>
      <c r="L19" s="177"/>
      <c r="M19" s="177"/>
    </row>
    <row r="20" spans="1:13" s="3" customFormat="1" ht="13.5" customHeight="1">
      <c r="A20" s="6">
        <v>16</v>
      </c>
      <c r="B20" s="114" t="s">
        <v>260</v>
      </c>
      <c r="C20" s="116" t="s">
        <v>261</v>
      </c>
      <c r="D20" s="116" t="s">
        <v>262</v>
      </c>
      <c r="E20" s="154">
        <v>17.5</v>
      </c>
      <c r="F20" s="104"/>
      <c r="G20" s="58">
        <f t="shared" si="0"/>
        <v>512</v>
      </c>
      <c r="H20" s="74">
        <v>2.97</v>
      </c>
      <c r="I20" s="104"/>
      <c r="J20" s="58">
        <f t="shared" si="1"/>
        <v>458</v>
      </c>
      <c r="K20" s="74">
        <v>33.44</v>
      </c>
      <c r="L20" s="58">
        <f t="shared" si="2"/>
        <v>502</v>
      </c>
      <c r="M20" s="58">
        <f t="shared" si="3"/>
        <v>1472</v>
      </c>
    </row>
    <row r="21" spans="1:13" s="3" customFormat="1" ht="13.5" customHeight="1">
      <c r="A21" s="6">
        <v>17</v>
      </c>
      <c r="B21" s="114" t="s">
        <v>263</v>
      </c>
      <c r="C21" s="116" t="s">
        <v>264</v>
      </c>
      <c r="D21" s="116" t="s">
        <v>208</v>
      </c>
      <c r="E21" s="154">
        <v>17.1</v>
      </c>
      <c r="F21" s="104"/>
      <c r="G21" s="58">
        <f t="shared" si="0"/>
        <v>542</v>
      </c>
      <c r="H21" s="74">
        <v>2.49</v>
      </c>
      <c r="I21" s="104"/>
      <c r="J21" s="58">
        <f t="shared" si="1"/>
        <v>359</v>
      </c>
      <c r="K21" s="74">
        <v>26.69</v>
      </c>
      <c r="L21" s="58">
        <f t="shared" si="2"/>
        <v>395</v>
      </c>
      <c r="M21" s="58">
        <f t="shared" si="3"/>
        <v>1296</v>
      </c>
    </row>
    <row r="22" spans="1:13" s="3" customFormat="1" ht="13.5" customHeight="1">
      <c r="A22" s="6">
        <v>18</v>
      </c>
      <c r="B22" s="114" t="s">
        <v>265</v>
      </c>
      <c r="C22" s="116" t="s">
        <v>266</v>
      </c>
      <c r="D22" s="116" t="s">
        <v>208</v>
      </c>
      <c r="E22" s="154">
        <v>20.3</v>
      </c>
      <c r="F22" s="104"/>
      <c r="G22" s="58">
        <f t="shared" si="0"/>
        <v>319</v>
      </c>
      <c r="H22" s="74">
        <v>2.05</v>
      </c>
      <c r="I22" s="104"/>
      <c r="J22" s="58">
        <f t="shared" si="1"/>
        <v>274</v>
      </c>
      <c r="K22" s="74">
        <v>13.02</v>
      </c>
      <c r="L22" s="58">
        <f t="shared" si="2"/>
        <v>176</v>
      </c>
      <c r="M22" s="58">
        <f t="shared" si="3"/>
        <v>769</v>
      </c>
    </row>
    <row r="23" s="3" customFormat="1" ht="13.5" customHeight="1"/>
    <row r="24" s="3" customFormat="1" ht="13.5" customHeight="1"/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pans="1:13" s="3" customFormat="1" ht="13.5" customHeight="1">
      <c r="A30" s="6"/>
      <c r="B30" s="67"/>
      <c r="C30" s="93"/>
      <c r="D30" s="93"/>
      <c r="E30" s="68"/>
      <c r="F30" s="69"/>
      <c r="G30" s="70"/>
      <c r="H30" s="71"/>
      <c r="I30" s="69"/>
      <c r="J30" s="70"/>
      <c r="K30" s="71"/>
      <c r="L30" s="70"/>
      <c r="M30" s="70"/>
    </row>
    <row r="31" spans="1:13" s="3" customFormat="1" ht="13.5" customHeight="1">
      <c r="A31" s="6"/>
      <c r="B31" s="67"/>
      <c r="C31" s="93"/>
      <c r="D31" s="93"/>
      <c r="E31" s="68"/>
      <c r="F31" s="69"/>
      <c r="G31" s="70"/>
      <c r="H31" s="71"/>
      <c r="I31" s="69"/>
      <c r="J31" s="70"/>
      <c r="K31" s="71"/>
      <c r="L31" s="70"/>
      <c r="M31" s="70"/>
    </row>
    <row r="32" spans="1:13" s="3" customFormat="1" ht="13.5" customHeight="1">
      <c r="A32" s="6"/>
      <c r="B32" s="67"/>
      <c r="C32" s="93"/>
      <c r="D32" s="93"/>
      <c r="E32" s="68"/>
      <c r="F32" s="69"/>
      <c r="G32" s="70"/>
      <c r="H32" s="71"/>
      <c r="I32" s="69"/>
      <c r="J32" s="70"/>
      <c r="K32" s="71"/>
      <c r="L32" s="70"/>
      <c r="M32" s="70"/>
    </row>
    <row r="33" spans="1:13" s="3" customFormat="1" ht="13.5" customHeight="1">
      <c r="A33" s="6"/>
      <c r="B33" s="67"/>
      <c r="C33" s="93"/>
      <c r="D33" s="93"/>
      <c r="E33" s="68"/>
      <c r="F33" s="69"/>
      <c r="G33" s="70"/>
      <c r="H33" s="71"/>
      <c r="I33" s="69"/>
      <c r="J33" s="70"/>
      <c r="K33" s="71"/>
      <c r="L33" s="70"/>
      <c r="M33" s="70"/>
    </row>
    <row r="34" spans="1:13" s="3" customFormat="1" ht="13.5" customHeight="1">
      <c r="A34" s="6"/>
      <c r="B34" s="72"/>
      <c r="C34" s="73"/>
      <c r="D34" s="73"/>
      <c r="E34" s="57"/>
      <c r="F34" s="57"/>
      <c r="G34" s="70"/>
      <c r="H34" s="31"/>
      <c r="I34" s="31"/>
      <c r="J34" s="70"/>
      <c r="K34" s="31"/>
      <c r="L34" s="70"/>
      <c r="M34" s="70"/>
    </row>
    <row r="35" spans="1:13" s="3" customFormat="1" ht="13.5" customHeight="1">
      <c r="A35" s="6"/>
      <c r="B35" s="72"/>
      <c r="C35" s="73"/>
      <c r="D35" s="73"/>
      <c r="E35" s="57"/>
      <c r="F35" s="57"/>
      <c r="G35" s="70"/>
      <c r="H35" s="31"/>
      <c r="I35" s="31"/>
      <c r="J35" s="70"/>
      <c r="K35" s="31"/>
      <c r="L35" s="70"/>
      <c r="M35" s="70"/>
    </row>
    <row r="36" spans="1:13" s="3" customFormat="1" ht="13.5" customHeight="1">
      <c r="A36" s="6"/>
      <c r="B36" s="72"/>
      <c r="C36" s="73"/>
      <c r="D36" s="73"/>
      <c r="E36" s="57"/>
      <c r="F36" s="57"/>
      <c r="G36" s="70"/>
      <c r="H36" s="31"/>
      <c r="I36" s="31"/>
      <c r="J36" s="70"/>
      <c r="K36" s="31"/>
      <c r="L36" s="70"/>
      <c r="M36" s="70"/>
    </row>
    <row r="37" spans="1:13" s="3" customFormat="1" ht="13.5" customHeight="1">
      <c r="A37" s="6"/>
      <c r="B37" s="72"/>
      <c r="C37" s="73"/>
      <c r="D37" s="73"/>
      <c r="E37" s="57"/>
      <c r="F37" s="57"/>
      <c r="G37" s="70"/>
      <c r="H37" s="31"/>
      <c r="I37" s="31"/>
      <c r="J37" s="70"/>
      <c r="K37" s="31"/>
      <c r="L37" s="70"/>
      <c r="M37" s="70"/>
    </row>
    <row r="38" spans="1:13" s="3" customFormat="1" ht="13.5" customHeight="1">
      <c r="A38" s="6"/>
      <c r="B38" s="72"/>
      <c r="C38" s="73"/>
      <c r="D38" s="73"/>
      <c r="E38" s="57"/>
      <c r="F38" s="57"/>
      <c r="G38" s="70"/>
      <c r="H38" s="31"/>
      <c r="I38" s="31"/>
      <c r="J38" s="70"/>
      <c r="K38" s="31"/>
      <c r="L38" s="70"/>
      <c r="M38" s="70"/>
    </row>
    <row r="39" spans="1:13" s="3" customFormat="1" ht="13.5" customHeight="1">
      <c r="A39" s="6"/>
      <c r="B39" s="72"/>
      <c r="C39" s="73"/>
      <c r="D39" s="73"/>
      <c r="E39" s="57"/>
      <c r="F39" s="57"/>
      <c r="G39" s="70"/>
      <c r="H39" s="31"/>
      <c r="I39" s="31"/>
      <c r="J39" s="70"/>
      <c r="K39" s="31"/>
      <c r="L39" s="70"/>
      <c r="M39" s="70"/>
    </row>
    <row r="40" spans="1:13" s="3" customFormat="1" ht="13.5" customHeight="1">
      <c r="A40" s="6"/>
      <c r="B40" s="72"/>
      <c r="C40" s="73"/>
      <c r="D40" s="73"/>
      <c r="E40" s="57"/>
      <c r="F40" s="57"/>
      <c r="G40" s="70"/>
      <c r="H40" s="31"/>
      <c r="I40" s="31"/>
      <c r="J40" s="70"/>
      <c r="K40" s="31"/>
      <c r="L40" s="70"/>
      <c r="M40" s="70"/>
    </row>
    <row r="41" spans="1:13" s="3" customFormat="1" ht="13.5" customHeight="1">
      <c r="A41" s="6"/>
      <c r="B41" s="72"/>
      <c r="C41" s="73"/>
      <c r="D41" s="73"/>
      <c r="E41" s="57"/>
      <c r="F41" s="57"/>
      <c r="G41" s="70"/>
      <c r="H41" s="31"/>
      <c r="I41" s="31"/>
      <c r="J41" s="70"/>
      <c r="K41" s="31"/>
      <c r="L41" s="70"/>
      <c r="M41" s="70"/>
    </row>
    <row r="42" spans="1:13" s="3" customFormat="1" ht="13.5" customHeight="1">
      <c r="A42" s="6"/>
      <c r="B42" s="72"/>
      <c r="C42" s="73"/>
      <c r="D42" s="73"/>
      <c r="E42" s="57"/>
      <c r="F42" s="57"/>
      <c r="G42" s="70"/>
      <c r="H42" s="31"/>
      <c r="I42" s="31"/>
      <c r="J42" s="70"/>
      <c r="K42" s="31"/>
      <c r="L42" s="70"/>
      <c r="M42" s="70"/>
    </row>
    <row r="43" spans="1:13" s="3" customFormat="1" ht="13.5" customHeight="1">
      <c r="A43" s="6"/>
      <c r="B43" s="72"/>
      <c r="C43" s="73"/>
      <c r="D43" s="73"/>
      <c r="E43" s="57"/>
      <c r="F43" s="57"/>
      <c r="G43" s="70"/>
      <c r="H43" s="31"/>
      <c r="I43" s="31"/>
      <c r="J43" s="70"/>
      <c r="K43" s="31"/>
      <c r="L43" s="70"/>
      <c r="M43" s="70"/>
    </row>
    <row r="44" spans="1:13" s="3" customFormat="1" ht="13.5" customHeight="1">
      <c r="A44" s="6"/>
      <c r="B44" s="72"/>
      <c r="C44" s="73"/>
      <c r="D44" s="73"/>
      <c r="E44" s="57"/>
      <c r="F44" s="57"/>
      <c r="G44" s="70"/>
      <c r="H44" s="31"/>
      <c r="I44" s="31"/>
      <c r="J44" s="70"/>
      <c r="K44" s="31"/>
      <c r="L44" s="70"/>
      <c r="M44" s="70"/>
    </row>
    <row r="45" spans="1:13" s="3" customFormat="1" ht="13.5" customHeight="1">
      <c r="A45" s="6"/>
      <c r="B45" s="72"/>
      <c r="C45" s="73"/>
      <c r="D45" s="73"/>
      <c r="E45" s="57"/>
      <c r="F45" s="57"/>
      <c r="G45" s="70"/>
      <c r="H45" s="31"/>
      <c r="I45" s="31"/>
      <c r="J45" s="70"/>
      <c r="K45" s="31"/>
      <c r="L45" s="70"/>
      <c r="M45" s="70"/>
    </row>
    <row r="46" spans="1:13" ht="13.5" customHeight="1">
      <c r="A46" s="6"/>
      <c r="B46" s="72"/>
      <c r="C46" s="73"/>
      <c r="D46" s="73"/>
      <c r="G46" s="70"/>
      <c r="J46" s="70"/>
      <c r="L46" s="70"/>
      <c r="M46" s="70"/>
    </row>
    <row r="47" spans="1:13" ht="13.5" customHeight="1">
      <c r="A47" s="6"/>
      <c r="B47" s="72"/>
      <c r="C47" s="73"/>
      <c r="D47" s="73"/>
      <c r="G47" s="70"/>
      <c r="J47" s="70"/>
      <c r="L47" s="70"/>
      <c r="M47" s="70"/>
    </row>
    <row r="48" spans="1:13" ht="13.5" customHeight="1">
      <c r="A48" s="6"/>
      <c r="B48" s="72"/>
      <c r="C48" s="73"/>
      <c r="D48" s="73"/>
      <c r="G48" s="70"/>
      <c r="J48" s="70"/>
      <c r="L48" s="70"/>
      <c r="M48" s="70"/>
    </row>
    <row r="49" spans="1:13" ht="13.5" customHeight="1">
      <c r="A49" s="6"/>
      <c r="B49" s="72"/>
      <c r="C49" s="73"/>
      <c r="D49" s="73"/>
      <c r="G49" s="70"/>
      <c r="J49" s="70"/>
      <c r="L49" s="70"/>
      <c r="M49" s="70"/>
    </row>
    <row r="50" spans="1:13" ht="13.5" customHeight="1">
      <c r="A50" s="6"/>
      <c r="B50" s="72"/>
      <c r="C50" s="73"/>
      <c r="D50" s="73"/>
      <c r="G50" s="70"/>
      <c r="J50" s="70"/>
      <c r="L50" s="70"/>
      <c r="M50" s="70"/>
    </row>
    <row r="51" spans="1:13" ht="13.5" customHeight="1">
      <c r="A51" s="6"/>
      <c r="B51" s="72"/>
      <c r="C51" s="73"/>
      <c r="D51" s="73"/>
      <c r="G51" s="70"/>
      <c r="J51" s="70"/>
      <c r="L51" s="70"/>
      <c r="M51" s="70"/>
    </row>
  </sheetData>
  <sheetProtection/>
  <protectedRanges>
    <protectedRange sqref="C5" name="範囲5_2_2_2"/>
    <protectedRange sqref="C7" name="範囲5_1_3_2"/>
    <protectedRange sqref="C11" name="範囲5_1_4_1"/>
    <protectedRange sqref="C12" name="範囲5_1_5"/>
    <protectedRange sqref="C17" name="範囲5_1_6"/>
  </protectedRanges>
  <autoFilter ref="B4:M4"/>
  <mergeCells count="1">
    <mergeCell ref="B1:E1"/>
  </mergeCells>
  <dataValidations count="1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11:C12 C5:C7 C17:C18"/>
  </dataValidations>
  <hyperlinks>
    <hyperlink ref="M3" r:id="rId1" display="httokuda@lilac.ocn.ne.jp"/>
    <hyperlink ref="M2" r:id="rId2" display="komaki-h@amigo2.ne.jp"/>
    <hyperlink ref="M4" r:id="rId3" display="kays0601@yahoo.co.jp"/>
    <hyperlink ref="M1" r:id="rId4" display="httokuda@lilac.ocn.ne.jp"/>
  </hyperlinks>
  <printOptions/>
  <pageMargins left="0.7875" right="0.7875" top="0.19652777777777777" bottom="0.19652777777777777" header="0.5118055555555556" footer="0.5118055555555556"/>
  <pageSetup fitToHeight="1" fitToWidth="1" horizontalDpi="300" verticalDpi="300" orientation="landscape" paperSize="9" scale="87"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6.875" style="1" customWidth="1"/>
    <col min="3" max="3" width="16.125" style="1" customWidth="1"/>
    <col min="4" max="4" width="24.75390625" style="1" customWidth="1"/>
    <col min="5" max="5" width="10.625" style="39" customWidth="1"/>
    <col min="6" max="6" width="6.875" style="90" customWidth="1"/>
    <col min="7" max="7" width="9.00390625" style="33" customWidth="1"/>
    <col min="8" max="8" width="10.625" style="37" customWidth="1"/>
    <col min="9" max="9" width="7.25390625" style="37" customWidth="1"/>
    <col min="10" max="10" width="9.00390625" style="33" customWidth="1"/>
    <col min="11" max="11" width="10.625" style="37" customWidth="1"/>
    <col min="12" max="13" width="9.00390625" style="33" customWidth="1"/>
    <col min="14" max="16384" width="9.00390625" style="1" customWidth="1"/>
  </cols>
  <sheetData>
    <row r="1" spans="2:6" ht="17.25">
      <c r="B1" s="189" t="s">
        <v>75</v>
      </c>
      <c r="C1" s="189"/>
      <c r="D1" s="189"/>
      <c r="E1" s="189"/>
      <c r="F1" s="80"/>
    </row>
    <row r="3" spans="1:13" ht="17.25">
      <c r="A3" s="1" t="s">
        <v>28</v>
      </c>
      <c r="E3" s="39" t="s">
        <v>29</v>
      </c>
      <c r="H3" s="37" t="s">
        <v>30</v>
      </c>
      <c r="K3" s="37" t="s">
        <v>31</v>
      </c>
      <c r="M3" s="33" t="s">
        <v>32</v>
      </c>
    </row>
    <row r="4" spans="1:12" ht="17.25">
      <c r="A4" s="1" t="s">
        <v>33</v>
      </c>
      <c r="B4" s="1" t="s">
        <v>34</v>
      </c>
      <c r="C4" s="1" t="s">
        <v>35</v>
      </c>
      <c r="D4" s="1" t="s">
        <v>36</v>
      </c>
      <c r="E4" s="39" t="s">
        <v>37</v>
      </c>
      <c r="F4" s="40" t="s">
        <v>62</v>
      </c>
      <c r="G4" s="33" t="s">
        <v>38</v>
      </c>
      <c r="H4" s="37" t="s">
        <v>39</v>
      </c>
      <c r="I4" s="40" t="s">
        <v>62</v>
      </c>
      <c r="J4" s="33" t="s">
        <v>40</v>
      </c>
      <c r="K4" s="37" t="s">
        <v>41</v>
      </c>
      <c r="L4" s="33" t="s">
        <v>42</v>
      </c>
    </row>
    <row r="5" spans="1:13" ht="17.25">
      <c r="A5" s="111">
        <v>1</v>
      </c>
      <c r="B5" s="114" t="s">
        <v>48</v>
      </c>
      <c r="C5" s="115" t="s">
        <v>267</v>
      </c>
      <c r="D5" s="116" t="s">
        <v>268</v>
      </c>
      <c r="E5" s="106">
        <v>13.5</v>
      </c>
      <c r="F5" s="107"/>
      <c r="G5" s="108">
        <f>ROUND(25.4347*(25.5-E5)^1.34,0)</f>
        <v>710</v>
      </c>
      <c r="H5" s="109">
        <v>4.39</v>
      </c>
      <c r="I5" s="107"/>
      <c r="J5" s="108">
        <f>ROUND(0.14354*(100*H5-1.77)^1.385,0)</f>
        <v>652</v>
      </c>
      <c r="K5" s="109">
        <v>52.79</v>
      </c>
      <c r="L5" s="108">
        <f>ROUND(10.14*(K5-3)^1.02,0)</f>
        <v>546</v>
      </c>
      <c r="M5" s="108">
        <f aca="true" t="shared" si="0" ref="M5:M22">ROUND(G5+J5+L5,0)</f>
        <v>1908</v>
      </c>
    </row>
    <row r="6" spans="1:13" ht="17.25">
      <c r="A6" s="111">
        <v>2</v>
      </c>
      <c r="B6" s="114" t="s">
        <v>51</v>
      </c>
      <c r="C6" s="115" t="s">
        <v>65</v>
      </c>
      <c r="D6" s="115" t="s">
        <v>77</v>
      </c>
      <c r="E6" s="106">
        <v>14.1</v>
      </c>
      <c r="F6" s="107"/>
      <c r="G6" s="108">
        <f>ROUND(25.4347*(25.5-E6)^1.34,0)</f>
        <v>663</v>
      </c>
      <c r="H6" s="109">
        <v>3.97</v>
      </c>
      <c r="I6" s="107"/>
      <c r="J6" s="108">
        <f>ROUND(0.14354*(100*H6-1.77)^1.385,0)</f>
        <v>567</v>
      </c>
      <c r="K6" s="109">
        <v>49.54</v>
      </c>
      <c r="L6" s="108">
        <f>ROUND(10.14*(K6-3)^1.02,0)</f>
        <v>510</v>
      </c>
      <c r="M6" s="108">
        <f t="shared" si="0"/>
        <v>1740</v>
      </c>
    </row>
    <row r="7" spans="1:13" ht="17.25">
      <c r="A7" s="95">
        <v>3</v>
      </c>
      <c r="B7" s="114" t="s">
        <v>56</v>
      </c>
      <c r="C7" s="116" t="s">
        <v>269</v>
      </c>
      <c r="D7" s="116" t="s">
        <v>270</v>
      </c>
      <c r="E7" s="23">
        <v>14.9</v>
      </c>
      <c r="F7" s="35"/>
      <c r="G7" s="24">
        <f>ROUND(25.4347*(25.5-E7)^1.34,0)</f>
        <v>602</v>
      </c>
      <c r="H7" s="30">
        <v>3.92</v>
      </c>
      <c r="I7" s="35"/>
      <c r="J7" s="24">
        <f aca="true" t="shared" si="1" ref="J7:J22">ROUND(0.14354*(100*H7-1.77)^1.385,0)</f>
        <v>557</v>
      </c>
      <c r="K7" s="30">
        <v>49.07</v>
      </c>
      <c r="L7" s="24">
        <f aca="true" t="shared" si="2" ref="L7:L22">ROUND(10.14*(K7-3)^1.02,0)</f>
        <v>504</v>
      </c>
      <c r="M7" s="24">
        <f t="shared" si="0"/>
        <v>1663</v>
      </c>
    </row>
    <row r="8" spans="1:13" ht="17.25">
      <c r="A8" s="95">
        <v>4</v>
      </c>
      <c r="B8" s="114" t="s">
        <v>47</v>
      </c>
      <c r="C8" s="115" t="s">
        <v>271</v>
      </c>
      <c r="D8" s="116" t="s">
        <v>272</v>
      </c>
      <c r="E8" s="23">
        <v>15.4</v>
      </c>
      <c r="F8" s="35"/>
      <c r="G8" s="24">
        <f aca="true" t="shared" si="3" ref="G8:G22">ROUND(25.4347*(25.5-E8)^1.34,0)</f>
        <v>564</v>
      </c>
      <c r="H8" s="30">
        <v>3.42</v>
      </c>
      <c r="I8" s="35"/>
      <c r="J8" s="24">
        <f t="shared" si="1"/>
        <v>461</v>
      </c>
      <c r="K8" s="30">
        <v>28.4</v>
      </c>
      <c r="L8" s="24">
        <f t="shared" si="2"/>
        <v>275</v>
      </c>
      <c r="M8" s="24">
        <f t="shared" si="0"/>
        <v>1300</v>
      </c>
    </row>
    <row r="9" spans="1:13" ht="17.25">
      <c r="A9" s="95">
        <v>5</v>
      </c>
      <c r="B9" s="169" t="s">
        <v>57</v>
      </c>
      <c r="C9" s="163" t="s">
        <v>273</v>
      </c>
      <c r="D9" s="163" t="s">
        <v>274</v>
      </c>
      <c r="E9" s="172" t="s">
        <v>385</v>
      </c>
      <c r="F9" s="173"/>
      <c r="G9" s="181"/>
      <c r="H9" s="182" t="s">
        <v>385</v>
      </c>
      <c r="I9" s="173"/>
      <c r="J9" s="181"/>
      <c r="K9" s="182" t="s">
        <v>385</v>
      </c>
      <c r="L9" s="181"/>
      <c r="M9" s="171"/>
    </row>
    <row r="10" spans="1:13" ht="17.25">
      <c r="A10" s="95">
        <v>6</v>
      </c>
      <c r="B10" s="114" t="s">
        <v>275</v>
      </c>
      <c r="C10" s="115" t="s">
        <v>68</v>
      </c>
      <c r="D10" s="115" t="s">
        <v>77</v>
      </c>
      <c r="E10" s="23">
        <v>14.5</v>
      </c>
      <c r="F10" s="35"/>
      <c r="G10" s="24">
        <f t="shared" si="3"/>
        <v>632</v>
      </c>
      <c r="H10" s="30">
        <v>3.99</v>
      </c>
      <c r="I10" s="35"/>
      <c r="J10" s="24">
        <f t="shared" si="1"/>
        <v>571</v>
      </c>
      <c r="K10" s="30">
        <v>48.26</v>
      </c>
      <c r="L10" s="24">
        <f t="shared" si="2"/>
        <v>495</v>
      </c>
      <c r="M10" s="24">
        <f t="shared" si="0"/>
        <v>1698</v>
      </c>
    </row>
    <row r="11" spans="1:13" ht="17.25">
      <c r="A11" s="95">
        <v>7</v>
      </c>
      <c r="B11" s="114" t="s">
        <v>60</v>
      </c>
      <c r="C11" s="116" t="s">
        <v>276</v>
      </c>
      <c r="D11" s="116" t="s">
        <v>272</v>
      </c>
      <c r="E11" s="23">
        <v>15.1</v>
      </c>
      <c r="F11" s="35"/>
      <c r="G11" s="24">
        <f t="shared" si="3"/>
        <v>586</v>
      </c>
      <c r="H11" s="30">
        <v>3.42</v>
      </c>
      <c r="I11" s="35"/>
      <c r="J11" s="24">
        <f t="shared" si="1"/>
        <v>461</v>
      </c>
      <c r="K11" s="30">
        <v>37.47</v>
      </c>
      <c r="L11" s="24">
        <f t="shared" si="2"/>
        <v>375</v>
      </c>
      <c r="M11" s="24">
        <f t="shared" si="0"/>
        <v>1422</v>
      </c>
    </row>
    <row r="12" spans="1:13" ht="17.25">
      <c r="A12" s="95">
        <v>8</v>
      </c>
      <c r="B12" s="114" t="s">
        <v>54</v>
      </c>
      <c r="C12" s="116" t="s">
        <v>277</v>
      </c>
      <c r="D12" s="116" t="s">
        <v>278</v>
      </c>
      <c r="E12" s="23">
        <v>18.3</v>
      </c>
      <c r="F12" s="35"/>
      <c r="G12" s="24">
        <f t="shared" si="3"/>
        <v>358</v>
      </c>
      <c r="H12" s="30">
        <v>2.72</v>
      </c>
      <c r="I12" s="35"/>
      <c r="J12" s="24">
        <f t="shared" si="1"/>
        <v>335</v>
      </c>
      <c r="K12" s="30">
        <v>25.59</v>
      </c>
      <c r="L12" s="24">
        <f t="shared" si="2"/>
        <v>244</v>
      </c>
      <c r="M12" s="24">
        <f t="shared" si="0"/>
        <v>937</v>
      </c>
    </row>
    <row r="13" spans="1:13" ht="17.25">
      <c r="A13" s="95">
        <v>9</v>
      </c>
      <c r="B13" s="114" t="s">
        <v>49</v>
      </c>
      <c r="C13" s="115" t="s">
        <v>279</v>
      </c>
      <c r="D13" s="115" t="s">
        <v>77</v>
      </c>
      <c r="E13" s="23">
        <v>15.2</v>
      </c>
      <c r="F13" s="35"/>
      <c r="G13" s="24">
        <f t="shared" si="3"/>
        <v>579</v>
      </c>
      <c r="H13" s="30">
        <v>3.52</v>
      </c>
      <c r="I13" s="35"/>
      <c r="J13" s="24">
        <f t="shared" si="1"/>
        <v>480</v>
      </c>
      <c r="K13" s="30">
        <v>41.86</v>
      </c>
      <c r="L13" s="24">
        <f t="shared" si="2"/>
        <v>424</v>
      </c>
      <c r="M13" s="24">
        <f t="shared" si="0"/>
        <v>1483</v>
      </c>
    </row>
    <row r="14" spans="1:13" ht="17.25">
      <c r="A14" s="95">
        <v>10</v>
      </c>
      <c r="B14" s="114" t="s">
        <v>53</v>
      </c>
      <c r="C14" s="116" t="s">
        <v>280</v>
      </c>
      <c r="D14" s="116" t="s">
        <v>272</v>
      </c>
      <c r="E14" s="23">
        <v>14.9</v>
      </c>
      <c r="F14" s="35"/>
      <c r="G14" s="24">
        <f t="shared" si="3"/>
        <v>602</v>
      </c>
      <c r="H14" s="30">
        <v>3.73</v>
      </c>
      <c r="I14" s="35"/>
      <c r="J14" s="24">
        <f t="shared" si="1"/>
        <v>520</v>
      </c>
      <c r="K14" s="30">
        <v>40.84</v>
      </c>
      <c r="L14" s="24">
        <f t="shared" si="2"/>
        <v>413</v>
      </c>
      <c r="M14" s="24">
        <f t="shared" si="0"/>
        <v>1535</v>
      </c>
    </row>
    <row r="15" spans="1:13" ht="17.25">
      <c r="A15" s="111">
        <v>11</v>
      </c>
      <c r="B15" s="114" t="s">
        <v>59</v>
      </c>
      <c r="C15" s="115" t="s">
        <v>281</v>
      </c>
      <c r="D15" s="115" t="s">
        <v>274</v>
      </c>
      <c r="E15" s="106">
        <v>16.9</v>
      </c>
      <c r="F15" s="107"/>
      <c r="G15" s="108">
        <f t="shared" si="3"/>
        <v>455</v>
      </c>
      <c r="H15" s="109">
        <v>2.99</v>
      </c>
      <c r="I15" s="107"/>
      <c r="J15" s="108">
        <f t="shared" si="1"/>
        <v>382</v>
      </c>
      <c r="K15" s="109">
        <v>41.19</v>
      </c>
      <c r="L15" s="108">
        <f t="shared" si="2"/>
        <v>417</v>
      </c>
      <c r="M15" s="108">
        <f t="shared" si="0"/>
        <v>1254</v>
      </c>
    </row>
    <row r="16" spans="1:13" ht="17.25">
      <c r="A16" s="95">
        <v>12</v>
      </c>
      <c r="B16" s="114" t="s">
        <v>45</v>
      </c>
      <c r="C16" s="115" t="s">
        <v>282</v>
      </c>
      <c r="D16" s="115" t="s">
        <v>77</v>
      </c>
      <c r="E16" s="23">
        <v>15.6</v>
      </c>
      <c r="F16" s="35"/>
      <c r="G16" s="24">
        <f t="shared" si="3"/>
        <v>549</v>
      </c>
      <c r="H16" s="30">
        <v>3.66</v>
      </c>
      <c r="I16" s="35"/>
      <c r="J16" s="24">
        <f t="shared" si="1"/>
        <v>506</v>
      </c>
      <c r="K16" s="30">
        <v>30.18</v>
      </c>
      <c r="L16" s="24">
        <f t="shared" si="2"/>
        <v>294</v>
      </c>
      <c r="M16" s="24">
        <f t="shared" si="0"/>
        <v>1349</v>
      </c>
    </row>
    <row r="17" spans="1:13" ht="17.25">
      <c r="A17" s="95">
        <v>13</v>
      </c>
      <c r="B17" s="114" t="s">
        <v>52</v>
      </c>
      <c r="C17" s="116" t="s">
        <v>284</v>
      </c>
      <c r="D17" s="116" t="s">
        <v>272</v>
      </c>
      <c r="E17" s="23">
        <v>13.8</v>
      </c>
      <c r="F17" s="35"/>
      <c r="G17" s="24">
        <f t="shared" si="3"/>
        <v>687</v>
      </c>
      <c r="H17" s="30">
        <v>3.98</v>
      </c>
      <c r="I17" s="35"/>
      <c r="J17" s="24">
        <f t="shared" si="1"/>
        <v>569</v>
      </c>
      <c r="K17" s="30">
        <v>41.55</v>
      </c>
      <c r="L17" s="24">
        <f t="shared" si="2"/>
        <v>421</v>
      </c>
      <c r="M17" s="24">
        <f t="shared" si="0"/>
        <v>1677</v>
      </c>
    </row>
    <row r="18" spans="1:13" ht="17.25">
      <c r="A18" s="95">
        <v>14</v>
      </c>
      <c r="B18" s="114" t="s">
        <v>46</v>
      </c>
      <c r="C18" s="115" t="s">
        <v>285</v>
      </c>
      <c r="D18" s="115" t="s">
        <v>77</v>
      </c>
      <c r="E18" s="23">
        <v>16.5</v>
      </c>
      <c r="F18" s="35"/>
      <c r="G18" s="24">
        <f t="shared" si="3"/>
        <v>483</v>
      </c>
      <c r="H18" s="30">
        <v>3.07</v>
      </c>
      <c r="I18" s="35"/>
      <c r="J18" s="24">
        <f t="shared" si="1"/>
        <v>396</v>
      </c>
      <c r="K18" s="30">
        <v>23</v>
      </c>
      <c r="L18" s="24">
        <f t="shared" si="2"/>
        <v>215</v>
      </c>
      <c r="M18" s="24">
        <f t="shared" si="0"/>
        <v>1094</v>
      </c>
    </row>
    <row r="19" spans="1:13" ht="17.25">
      <c r="A19" s="95">
        <v>15</v>
      </c>
      <c r="B19" s="114" t="s">
        <v>50</v>
      </c>
      <c r="C19" s="116" t="s">
        <v>286</v>
      </c>
      <c r="D19" s="116" t="s">
        <v>272</v>
      </c>
      <c r="E19" s="23">
        <v>17.4</v>
      </c>
      <c r="F19" s="35"/>
      <c r="G19" s="24">
        <f t="shared" si="3"/>
        <v>420</v>
      </c>
      <c r="H19" s="30">
        <v>2.93</v>
      </c>
      <c r="I19" s="35"/>
      <c r="J19" s="24">
        <f t="shared" si="1"/>
        <v>371</v>
      </c>
      <c r="K19" s="30">
        <v>24.34</v>
      </c>
      <c r="L19" s="24">
        <f t="shared" si="2"/>
        <v>230</v>
      </c>
      <c r="M19" s="24">
        <f t="shared" si="0"/>
        <v>1021</v>
      </c>
    </row>
    <row r="20" spans="1:13" ht="17.25">
      <c r="A20" s="95">
        <v>16</v>
      </c>
      <c r="B20" s="114" t="s">
        <v>58</v>
      </c>
      <c r="C20" s="115" t="s">
        <v>287</v>
      </c>
      <c r="D20" s="115" t="s">
        <v>274</v>
      </c>
      <c r="E20" s="23">
        <v>15.5</v>
      </c>
      <c r="F20" s="35"/>
      <c r="G20" s="24">
        <f t="shared" si="3"/>
        <v>556</v>
      </c>
      <c r="H20" s="30">
        <v>3.77</v>
      </c>
      <c r="I20" s="35"/>
      <c r="J20" s="24">
        <f t="shared" si="1"/>
        <v>528</v>
      </c>
      <c r="K20" s="30">
        <v>46.91</v>
      </c>
      <c r="L20" s="24">
        <f t="shared" si="2"/>
        <v>480</v>
      </c>
      <c r="M20" s="24">
        <f t="shared" si="0"/>
        <v>1564</v>
      </c>
    </row>
    <row r="21" spans="1:13" ht="17.25">
      <c r="A21" s="95">
        <v>17</v>
      </c>
      <c r="B21" s="114" t="s">
        <v>44</v>
      </c>
      <c r="C21" s="115" t="s">
        <v>288</v>
      </c>
      <c r="D21" s="115" t="s">
        <v>77</v>
      </c>
      <c r="E21" s="23">
        <v>15.9</v>
      </c>
      <c r="F21" s="35"/>
      <c r="G21" s="24">
        <f t="shared" si="3"/>
        <v>527</v>
      </c>
      <c r="H21" s="30">
        <v>3.51</v>
      </c>
      <c r="I21" s="35"/>
      <c r="J21" s="24">
        <f t="shared" si="1"/>
        <v>478</v>
      </c>
      <c r="K21" s="30">
        <v>32.49</v>
      </c>
      <c r="L21" s="24">
        <f t="shared" si="2"/>
        <v>320</v>
      </c>
      <c r="M21" s="24">
        <f t="shared" si="0"/>
        <v>1325</v>
      </c>
    </row>
    <row r="22" spans="1:13" ht="17.25">
      <c r="A22" s="111">
        <v>18</v>
      </c>
      <c r="B22" s="114" t="s">
        <v>55</v>
      </c>
      <c r="C22" s="116" t="s">
        <v>289</v>
      </c>
      <c r="D22" s="116" t="s">
        <v>272</v>
      </c>
      <c r="E22" s="106">
        <v>13.9</v>
      </c>
      <c r="F22" s="107"/>
      <c r="G22" s="108">
        <f t="shared" si="3"/>
        <v>679</v>
      </c>
      <c r="H22" s="109">
        <v>2.71</v>
      </c>
      <c r="I22" s="107"/>
      <c r="J22" s="108">
        <f t="shared" si="1"/>
        <v>333</v>
      </c>
      <c r="K22" s="109">
        <v>28.67</v>
      </c>
      <c r="L22" s="108">
        <f t="shared" si="2"/>
        <v>278</v>
      </c>
      <c r="M22" s="108">
        <f t="shared" si="0"/>
        <v>1290</v>
      </c>
    </row>
    <row r="23" spans="5:13" ht="17.25">
      <c r="E23" s="1"/>
      <c r="F23" s="1"/>
      <c r="G23" s="1"/>
      <c r="H23" s="1"/>
      <c r="I23" s="1"/>
      <c r="J23" s="1"/>
      <c r="K23" s="1"/>
      <c r="L23" s="1"/>
      <c r="M23" s="1"/>
    </row>
    <row r="24" spans="5:13" ht="17.25">
      <c r="E24" s="1"/>
      <c r="F24" s="1"/>
      <c r="G24" s="1"/>
      <c r="H24" s="1"/>
      <c r="I24" s="1"/>
      <c r="J24" s="1"/>
      <c r="K24" s="1"/>
      <c r="L24" s="1"/>
      <c r="M24" s="1"/>
    </row>
    <row r="25" spans="5:13" ht="17.25">
      <c r="E25" s="1"/>
      <c r="F25" s="1"/>
      <c r="G25" s="1"/>
      <c r="H25" s="1"/>
      <c r="I25" s="1"/>
      <c r="J25" s="1"/>
      <c r="K25" s="1"/>
      <c r="L25" s="1"/>
      <c r="M25" s="1"/>
    </row>
    <row r="26" spans="5:13" ht="17.25">
      <c r="E26" s="1"/>
      <c r="F26" s="1"/>
      <c r="G26" s="1"/>
      <c r="H26" s="1"/>
      <c r="I26" s="1"/>
      <c r="J26" s="1"/>
      <c r="K26" s="1"/>
      <c r="L26" s="1"/>
      <c r="M26" s="1"/>
    </row>
    <row r="27" spans="5:13" ht="17.25">
      <c r="E27" s="1"/>
      <c r="F27" s="1"/>
      <c r="G27" s="1"/>
      <c r="H27" s="1"/>
      <c r="I27" s="1"/>
      <c r="J27" s="1"/>
      <c r="K27" s="1"/>
      <c r="L27" s="1"/>
      <c r="M27" s="1"/>
    </row>
    <row r="28" spans="5:13" ht="17.25">
      <c r="E28" s="1"/>
      <c r="F28" s="1"/>
      <c r="G28" s="1"/>
      <c r="H28" s="1"/>
      <c r="I28" s="1"/>
      <c r="J28" s="1"/>
      <c r="K28" s="1"/>
      <c r="L28" s="1"/>
      <c r="M28" s="1"/>
    </row>
    <row r="29" spans="5:13" ht="17.25">
      <c r="E29" s="1"/>
      <c r="F29" s="1"/>
      <c r="G29" s="1"/>
      <c r="H29" s="1"/>
      <c r="I29" s="1"/>
      <c r="J29" s="1"/>
      <c r="K29" s="1"/>
      <c r="L29" s="1"/>
      <c r="M29" s="1"/>
    </row>
    <row r="30" spans="1:11" ht="17.25">
      <c r="A30" s="80"/>
      <c r="B30" s="91"/>
      <c r="C30" s="92"/>
      <c r="D30" s="92"/>
      <c r="E30" s="64"/>
      <c r="F30" s="65"/>
      <c r="H30" s="66"/>
      <c r="I30" s="65"/>
      <c r="K30" s="66"/>
    </row>
    <row r="31" spans="1:11" ht="17.25" customHeight="1">
      <c r="A31" s="80"/>
      <c r="B31" s="91"/>
      <c r="C31" s="92"/>
      <c r="D31" s="92"/>
      <c r="E31" s="64"/>
      <c r="F31" s="65"/>
      <c r="H31" s="66"/>
      <c r="I31" s="65"/>
      <c r="K31" s="66"/>
    </row>
    <row r="32" spans="1:11" ht="17.25">
      <c r="A32" s="80"/>
      <c r="B32" s="91"/>
      <c r="C32" s="92"/>
      <c r="D32" s="92"/>
      <c r="E32" s="64"/>
      <c r="F32" s="65"/>
      <c r="H32" s="66"/>
      <c r="I32" s="65"/>
      <c r="K32" s="66"/>
    </row>
    <row r="33" spans="1:11" ht="17.25">
      <c r="A33" s="80"/>
      <c r="B33" s="91"/>
      <c r="C33" s="92"/>
      <c r="D33" s="92"/>
      <c r="E33" s="64"/>
      <c r="F33" s="65"/>
      <c r="H33" s="66"/>
      <c r="I33" s="65"/>
      <c r="K33" s="66"/>
    </row>
    <row r="34" spans="1:11" ht="17.25">
      <c r="A34" s="80"/>
      <c r="B34" s="75"/>
      <c r="C34" s="93"/>
      <c r="D34" s="93"/>
      <c r="F34" s="33"/>
      <c r="H34" s="33"/>
      <c r="I34" s="33"/>
      <c r="K34" s="1"/>
    </row>
    <row r="35" spans="1:11" ht="17.25">
      <c r="A35" s="80"/>
      <c r="B35" s="75"/>
      <c r="C35" s="93"/>
      <c r="D35" s="93"/>
      <c r="F35" s="33"/>
      <c r="H35" s="1"/>
      <c r="I35" s="1"/>
      <c r="K35" s="1"/>
    </row>
    <row r="36" spans="1:11" ht="17.25">
      <c r="A36" s="80"/>
      <c r="B36" s="75"/>
      <c r="C36" s="93"/>
      <c r="D36" s="93"/>
      <c r="F36" s="33"/>
      <c r="H36" s="1"/>
      <c r="I36" s="1"/>
      <c r="K36" s="1"/>
    </row>
    <row r="37" spans="1:4" ht="17.25">
      <c r="A37" s="80"/>
      <c r="B37" s="75"/>
      <c r="C37" s="93"/>
      <c r="D37" s="93"/>
    </row>
    <row r="38" spans="1:4" ht="17.25">
      <c r="A38" s="80"/>
      <c r="B38" s="75"/>
      <c r="C38" s="93"/>
      <c r="D38" s="93"/>
    </row>
    <row r="39" spans="1:4" ht="17.25">
      <c r="A39" s="80"/>
      <c r="B39" s="75"/>
      <c r="C39" s="93"/>
      <c r="D39" s="93"/>
    </row>
    <row r="40" spans="1:4" ht="17.25">
      <c r="A40" s="80"/>
      <c r="B40" s="75"/>
      <c r="C40" s="93"/>
      <c r="D40" s="93"/>
    </row>
    <row r="41" spans="1:4" ht="17.25">
      <c r="A41" s="80"/>
      <c r="B41" s="75"/>
      <c r="C41" s="93"/>
      <c r="D41" s="93"/>
    </row>
    <row r="42" spans="1:4" ht="17.25">
      <c r="A42" s="80"/>
      <c r="B42" s="75"/>
      <c r="C42" s="93"/>
      <c r="D42" s="93"/>
    </row>
    <row r="43" spans="1:4" ht="17.25">
      <c r="A43" s="80"/>
      <c r="B43" s="75"/>
      <c r="C43" s="93"/>
      <c r="D43" s="93"/>
    </row>
    <row r="44" spans="1:4" ht="17.25">
      <c r="A44" s="80"/>
      <c r="B44" s="75"/>
      <c r="C44" s="93"/>
      <c r="D44" s="93"/>
    </row>
    <row r="45" spans="1:4" ht="17.25">
      <c r="A45" s="80"/>
      <c r="B45" s="75"/>
      <c r="C45" s="93"/>
      <c r="D45" s="93"/>
    </row>
    <row r="46" spans="1:4" ht="17.25">
      <c r="A46" s="80"/>
      <c r="B46" s="75"/>
      <c r="C46" s="93"/>
      <c r="D46" s="93"/>
    </row>
    <row r="47" spans="1:4" ht="17.25">
      <c r="A47" s="80"/>
      <c r="B47" s="75"/>
      <c r="C47" s="93"/>
      <c r="D47" s="93"/>
    </row>
    <row r="48" spans="1:4" ht="17.25">
      <c r="A48" s="80"/>
      <c r="B48" s="75"/>
      <c r="C48" s="93"/>
      <c r="D48" s="93"/>
    </row>
    <row r="49" spans="1:4" ht="17.25">
      <c r="A49" s="80"/>
      <c r="B49" s="75"/>
      <c r="C49" s="93"/>
      <c r="D49" s="93"/>
    </row>
    <row r="50" spans="1:4" ht="17.25">
      <c r="A50" s="80"/>
      <c r="B50" s="75"/>
      <c r="C50" s="73"/>
      <c r="D50" s="73"/>
    </row>
  </sheetData>
  <sheetProtection/>
  <protectedRanges>
    <protectedRange sqref="C9" name="範囲5_1_1_1_1"/>
    <protectedRange sqref="C10" name="範囲5_4_2"/>
    <protectedRange sqref="C13" name="範囲5_4_2_1"/>
    <protectedRange sqref="C15" name="範囲5_1_2_1_1"/>
    <protectedRange sqref="C16" name="範囲5_5_2_1"/>
  </protectedRanges>
  <autoFilter ref="B4:M4"/>
  <mergeCells count="1">
    <mergeCell ref="B1:E1"/>
  </mergeCells>
  <dataValidations count="1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15:C16 C20:C21 C18 C13 C6 C9:C10"/>
  </dataValidations>
  <printOptions/>
  <pageMargins left="0.7875" right="0.7875" top="0.19652777777777777" bottom="0.19652777777777777" header="0.5118055555555556" footer="0.5118055555555556"/>
  <pageSetup fitToHeight="1" fitToWidth="1"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85" zoomScaleNormal="85" zoomScalePageLayoutView="8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6.00390625" style="1" customWidth="1"/>
    <col min="3" max="3" width="16.25390625" style="1" customWidth="1"/>
    <col min="4" max="4" width="24.50390625" style="1" customWidth="1"/>
    <col min="5" max="5" width="10.625" style="39" customWidth="1"/>
    <col min="6" max="6" width="7.75390625" style="39" customWidth="1"/>
    <col min="7" max="7" width="9.00390625" style="33" customWidth="1"/>
    <col min="8" max="8" width="10.625" style="37" customWidth="1"/>
    <col min="9" max="9" width="6.75390625" style="40" customWidth="1"/>
    <col min="10" max="10" width="9.00390625" style="33" customWidth="1"/>
    <col min="11" max="11" width="10.625" style="37" customWidth="1"/>
    <col min="12" max="13" width="9.00390625" style="33" customWidth="1"/>
    <col min="14" max="16384" width="9.00390625" style="1" customWidth="1"/>
  </cols>
  <sheetData>
    <row r="1" spans="2:6" ht="17.25">
      <c r="B1" s="189" t="s">
        <v>75</v>
      </c>
      <c r="C1" s="189"/>
      <c r="D1" s="189"/>
      <c r="E1" s="189"/>
      <c r="F1" s="80"/>
    </row>
    <row r="3" spans="1:13" ht="17.25">
      <c r="A3" s="1" t="s">
        <v>28</v>
      </c>
      <c r="E3" s="39" t="s">
        <v>11</v>
      </c>
      <c r="H3" s="37" t="s">
        <v>12</v>
      </c>
      <c r="K3" s="37" t="s">
        <v>13</v>
      </c>
      <c r="M3" s="33" t="s">
        <v>14</v>
      </c>
    </row>
    <row r="4" spans="1:12" ht="17.25">
      <c r="A4" s="1" t="s">
        <v>23</v>
      </c>
      <c r="B4" s="1" t="s">
        <v>16</v>
      </c>
      <c r="C4" s="1" t="s">
        <v>17</v>
      </c>
      <c r="D4" s="1" t="s">
        <v>18</v>
      </c>
      <c r="E4" s="39" t="s">
        <v>26</v>
      </c>
      <c r="F4" s="40" t="s">
        <v>62</v>
      </c>
      <c r="G4" s="33" t="s">
        <v>20</v>
      </c>
      <c r="H4" s="37" t="s">
        <v>21</v>
      </c>
      <c r="I4" s="40" t="s">
        <v>62</v>
      </c>
      <c r="J4" s="33" t="s">
        <v>20</v>
      </c>
      <c r="K4" s="37" t="s">
        <v>22</v>
      </c>
      <c r="L4" s="33" t="s">
        <v>20</v>
      </c>
    </row>
    <row r="5" spans="1:13" ht="17.25" customHeight="1">
      <c r="A5" s="95">
        <v>1</v>
      </c>
      <c r="B5" s="114" t="s">
        <v>43</v>
      </c>
      <c r="C5" s="116" t="s">
        <v>76</v>
      </c>
      <c r="D5" s="116" t="s">
        <v>77</v>
      </c>
      <c r="E5" s="23">
        <v>15</v>
      </c>
      <c r="F5" s="35"/>
      <c r="G5" s="24">
        <f>ROUND(25.4347*(26.9-E5)^1.34,0)</f>
        <v>703</v>
      </c>
      <c r="H5" s="30">
        <v>4.23</v>
      </c>
      <c r="I5" s="35"/>
      <c r="J5" s="24">
        <f>ROUND(0.188807*(100*H5-1.58)^1.37,0)</f>
        <v>745</v>
      </c>
      <c r="K5" s="30">
        <v>19.9</v>
      </c>
      <c r="L5" s="24">
        <f>ROUND(15.9809*(K5-2),0)</f>
        <v>286</v>
      </c>
      <c r="M5" s="24">
        <f aca="true" t="shared" si="0" ref="M5:M17">ROUND(G5+J5+L5,0)</f>
        <v>1734</v>
      </c>
    </row>
    <row r="6" spans="1:13" ht="17.25" customHeight="1">
      <c r="A6" s="95">
        <v>2</v>
      </c>
      <c r="B6" s="114" t="s">
        <v>321</v>
      </c>
      <c r="C6" s="120" t="s">
        <v>334</v>
      </c>
      <c r="D6" s="120" t="s">
        <v>338</v>
      </c>
      <c r="E6" s="23">
        <v>15.7</v>
      </c>
      <c r="F6" s="35"/>
      <c r="G6" s="24">
        <f>ROUND(25.4347*(26.9-E6)^1.34,0)</f>
        <v>648</v>
      </c>
      <c r="H6" s="30">
        <v>3.63</v>
      </c>
      <c r="I6" s="35"/>
      <c r="J6" s="24">
        <f>ROUND(0.188807*(100*H6-1.58)^1.37,0)</f>
        <v>603</v>
      </c>
      <c r="K6" s="30">
        <v>33.72</v>
      </c>
      <c r="L6" s="24">
        <f>ROUND(15.9809*(K6-2),0)</f>
        <v>507</v>
      </c>
      <c r="M6" s="24">
        <f t="shared" si="0"/>
        <v>1758</v>
      </c>
    </row>
    <row r="7" spans="1:13" ht="17.25">
      <c r="A7" s="95">
        <v>3</v>
      </c>
      <c r="B7" s="114" t="s">
        <v>322</v>
      </c>
      <c r="C7" s="120" t="s">
        <v>79</v>
      </c>
      <c r="D7" s="120" t="s">
        <v>80</v>
      </c>
      <c r="E7" s="23">
        <v>14.9</v>
      </c>
      <c r="F7" s="35"/>
      <c r="G7" s="24">
        <f aca="true" t="shared" si="1" ref="G7:G17">ROUND(25.4347*(26.9-E7)^1.34,0)</f>
        <v>710</v>
      </c>
      <c r="H7" s="30">
        <v>4.29</v>
      </c>
      <c r="I7" s="35"/>
      <c r="J7" s="24">
        <f aca="true" t="shared" si="2" ref="J7:J17">ROUND(0.188807*(100*H7-1.58)^1.37,0)</f>
        <v>759</v>
      </c>
      <c r="K7" s="30">
        <v>38.08</v>
      </c>
      <c r="L7" s="24">
        <f aca="true" t="shared" si="3" ref="L7:L17">ROUND(15.9809*(K7-2),0)</f>
        <v>577</v>
      </c>
      <c r="M7" s="24">
        <f t="shared" si="0"/>
        <v>2046</v>
      </c>
    </row>
    <row r="8" spans="1:13" ht="17.25">
      <c r="A8" s="95">
        <v>4</v>
      </c>
      <c r="B8" s="114" t="s">
        <v>323</v>
      </c>
      <c r="C8" s="120" t="s">
        <v>81</v>
      </c>
      <c r="D8" s="120" t="s">
        <v>82</v>
      </c>
      <c r="E8" s="23">
        <v>16.3</v>
      </c>
      <c r="F8" s="35"/>
      <c r="G8" s="24">
        <f t="shared" si="1"/>
        <v>602</v>
      </c>
      <c r="H8" s="30">
        <v>3.12</v>
      </c>
      <c r="I8" s="35"/>
      <c r="J8" s="24">
        <f t="shared" si="2"/>
        <v>490</v>
      </c>
      <c r="K8" s="30">
        <v>31.93</v>
      </c>
      <c r="L8" s="24">
        <f t="shared" si="3"/>
        <v>478</v>
      </c>
      <c r="M8" s="24">
        <f t="shared" si="0"/>
        <v>1570</v>
      </c>
    </row>
    <row r="9" spans="1:13" ht="17.25">
      <c r="A9" s="95">
        <v>5</v>
      </c>
      <c r="B9" s="114" t="s">
        <v>324</v>
      </c>
      <c r="C9" s="120" t="s">
        <v>290</v>
      </c>
      <c r="D9" s="120" t="s">
        <v>77</v>
      </c>
      <c r="E9" s="23">
        <v>15.6</v>
      </c>
      <c r="F9" s="35"/>
      <c r="G9" s="24">
        <f t="shared" si="1"/>
        <v>655</v>
      </c>
      <c r="H9" s="30">
        <v>3.91</v>
      </c>
      <c r="I9" s="35"/>
      <c r="J9" s="24">
        <f t="shared" si="2"/>
        <v>668</v>
      </c>
      <c r="K9" s="30">
        <v>18.43</v>
      </c>
      <c r="L9" s="24">
        <f t="shared" si="3"/>
        <v>263</v>
      </c>
      <c r="M9" s="24">
        <f t="shared" si="0"/>
        <v>1586</v>
      </c>
    </row>
    <row r="10" spans="1:13" ht="17.25">
      <c r="A10" s="95">
        <v>6</v>
      </c>
      <c r="B10" s="114" t="s">
        <v>325</v>
      </c>
      <c r="C10" s="120" t="s">
        <v>291</v>
      </c>
      <c r="D10" s="120" t="s">
        <v>80</v>
      </c>
      <c r="E10" s="23">
        <v>16</v>
      </c>
      <c r="F10" s="35"/>
      <c r="G10" s="24">
        <f t="shared" si="1"/>
        <v>625</v>
      </c>
      <c r="H10" s="30">
        <v>3.34</v>
      </c>
      <c r="I10" s="35"/>
      <c r="J10" s="24">
        <f t="shared" si="2"/>
        <v>538</v>
      </c>
      <c r="K10" s="30">
        <v>25.92</v>
      </c>
      <c r="L10" s="24">
        <f t="shared" si="3"/>
        <v>382</v>
      </c>
      <c r="M10" s="24">
        <f t="shared" si="0"/>
        <v>1545</v>
      </c>
    </row>
    <row r="11" spans="1:13" ht="17.25">
      <c r="A11" s="95">
        <v>7</v>
      </c>
      <c r="B11" s="114" t="s">
        <v>326</v>
      </c>
      <c r="C11" s="120" t="s">
        <v>335</v>
      </c>
      <c r="D11" s="120" t="s">
        <v>338</v>
      </c>
      <c r="E11" s="23">
        <v>16.7</v>
      </c>
      <c r="F11" s="35"/>
      <c r="G11" s="24">
        <f t="shared" si="1"/>
        <v>571</v>
      </c>
      <c r="H11" s="30">
        <v>3.34</v>
      </c>
      <c r="I11" s="35"/>
      <c r="J11" s="24">
        <f t="shared" si="2"/>
        <v>538</v>
      </c>
      <c r="K11" s="30">
        <v>26.86</v>
      </c>
      <c r="L11" s="24">
        <f t="shared" si="3"/>
        <v>397</v>
      </c>
      <c r="M11" s="24">
        <f t="shared" si="0"/>
        <v>1506</v>
      </c>
    </row>
    <row r="12" spans="1:13" ht="17.25">
      <c r="A12" s="95">
        <v>8</v>
      </c>
      <c r="B12" s="114" t="s">
        <v>327</v>
      </c>
      <c r="C12" s="120" t="s">
        <v>293</v>
      </c>
      <c r="D12" s="120" t="s">
        <v>82</v>
      </c>
      <c r="E12" s="23">
        <v>15.7</v>
      </c>
      <c r="F12" s="113"/>
      <c r="G12" s="24">
        <f t="shared" si="1"/>
        <v>648</v>
      </c>
      <c r="H12" s="23">
        <v>3.53</v>
      </c>
      <c r="I12" s="35"/>
      <c r="J12" s="24">
        <f t="shared" si="2"/>
        <v>580</v>
      </c>
      <c r="K12" s="30">
        <v>44.3</v>
      </c>
      <c r="L12" s="24">
        <f t="shared" si="3"/>
        <v>676</v>
      </c>
      <c r="M12" s="24">
        <f t="shared" si="0"/>
        <v>1904</v>
      </c>
    </row>
    <row r="13" spans="1:13" ht="17.25">
      <c r="A13" s="95">
        <v>9</v>
      </c>
      <c r="B13" s="146" t="s">
        <v>329</v>
      </c>
      <c r="C13" s="120" t="s">
        <v>336</v>
      </c>
      <c r="D13" s="120" t="s">
        <v>339</v>
      </c>
      <c r="E13" s="23">
        <v>17.7</v>
      </c>
      <c r="F13" s="35"/>
      <c r="G13" s="24">
        <f t="shared" si="1"/>
        <v>498</v>
      </c>
      <c r="H13" s="30">
        <v>3.11</v>
      </c>
      <c r="I13" s="35"/>
      <c r="J13" s="24">
        <f t="shared" si="2"/>
        <v>488</v>
      </c>
      <c r="K13" s="30">
        <v>29.33</v>
      </c>
      <c r="L13" s="24">
        <f t="shared" si="3"/>
        <v>437</v>
      </c>
      <c r="M13" s="24">
        <f t="shared" si="0"/>
        <v>1423</v>
      </c>
    </row>
    <row r="14" spans="1:13" ht="17.25">
      <c r="A14" s="95">
        <v>10</v>
      </c>
      <c r="B14" s="146" t="s">
        <v>330</v>
      </c>
      <c r="C14" s="120" t="s">
        <v>78</v>
      </c>
      <c r="D14" s="120" t="s">
        <v>77</v>
      </c>
      <c r="E14" s="23">
        <v>15.7</v>
      </c>
      <c r="F14" s="35"/>
      <c r="G14" s="24">
        <f t="shared" si="1"/>
        <v>648</v>
      </c>
      <c r="H14" s="30">
        <v>3.61</v>
      </c>
      <c r="I14" s="35"/>
      <c r="J14" s="24">
        <f t="shared" si="2"/>
        <v>599</v>
      </c>
      <c r="K14" s="30">
        <v>18.87</v>
      </c>
      <c r="L14" s="24">
        <f t="shared" si="3"/>
        <v>270</v>
      </c>
      <c r="M14" s="24">
        <f t="shared" si="0"/>
        <v>1517</v>
      </c>
    </row>
    <row r="15" spans="1:13" ht="17.25">
      <c r="A15" s="95">
        <v>11</v>
      </c>
      <c r="B15" s="146" t="s">
        <v>331</v>
      </c>
      <c r="C15" s="120" t="s">
        <v>292</v>
      </c>
      <c r="D15" s="120" t="s">
        <v>80</v>
      </c>
      <c r="E15" s="23">
        <v>17.1</v>
      </c>
      <c r="F15" s="35"/>
      <c r="G15" s="24">
        <f t="shared" si="1"/>
        <v>542</v>
      </c>
      <c r="H15" s="30">
        <v>3.64</v>
      </c>
      <c r="I15" s="35"/>
      <c r="J15" s="24">
        <f t="shared" si="2"/>
        <v>606</v>
      </c>
      <c r="K15" s="30">
        <v>22.07</v>
      </c>
      <c r="L15" s="24">
        <f t="shared" si="3"/>
        <v>321</v>
      </c>
      <c r="M15" s="24">
        <f t="shared" si="0"/>
        <v>1469</v>
      </c>
    </row>
    <row r="16" spans="1:13" ht="17.25">
      <c r="A16" s="95">
        <v>12</v>
      </c>
      <c r="B16" s="169" t="s">
        <v>332</v>
      </c>
      <c r="C16" s="174" t="s">
        <v>337</v>
      </c>
      <c r="D16" s="174" t="s">
        <v>340</v>
      </c>
      <c r="E16" s="172" t="s">
        <v>379</v>
      </c>
      <c r="F16" s="165"/>
      <c r="G16" s="171"/>
      <c r="H16" s="172" t="s">
        <v>379</v>
      </c>
      <c r="I16" s="165"/>
      <c r="J16" s="171"/>
      <c r="K16" s="172" t="s">
        <v>379</v>
      </c>
      <c r="L16" s="171"/>
      <c r="M16" s="171"/>
    </row>
    <row r="17" spans="1:13" ht="17.25">
      <c r="A17" s="95">
        <v>13</v>
      </c>
      <c r="B17" s="146" t="s">
        <v>333</v>
      </c>
      <c r="C17" s="120" t="s">
        <v>283</v>
      </c>
      <c r="D17" s="120" t="s">
        <v>278</v>
      </c>
      <c r="E17" s="23">
        <v>15.5</v>
      </c>
      <c r="F17" s="35"/>
      <c r="G17" s="24">
        <f t="shared" si="1"/>
        <v>663</v>
      </c>
      <c r="H17" s="30">
        <v>3.58</v>
      </c>
      <c r="I17" s="35"/>
      <c r="J17" s="24">
        <f t="shared" si="2"/>
        <v>592</v>
      </c>
      <c r="K17" s="30">
        <v>35.64</v>
      </c>
      <c r="L17" s="24">
        <f t="shared" si="3"/>
        <v>538</v>
      </c>
      <c r="M17" s="24">
        <f t="shared" si="0"/>
        <v>1793</v>
      </c>
    </row>
    <row r="18" spans="5:13" ht="17.25">
      <c r="E18" s="1"/>
      <c r="F18" s="1"/>
      <c r="G18" s="1"/>
      <c r="H18" s="1"/>
      <c r="I18" s="1"/>
      <c r="J18" s="1"/>
      <c r="K18" s="1"/>
      <c r="L18" s="1"/>
      <c r="M18" s="1"/>
    </row>
    <row r="19" spans="5:13" ht="17.25">
      <c r="E19" s="1"/>
      <c r="F19" s="1"/>
      <c r="G19" s="1"/>
      <c r="H19" s="1"/>
      <c r="I19" s="1"/>
      <c r="J19" s="1"/>
      <c r="K19" s="1"/>
      <c r="L19" s="1"/>
      <c r="M19" s="1"/>
    </row>
    <row r="20" spans="5:13" ht="17.25">
      <c r="E20" s="1"/>
      <c r="F20" s="1"/>
      <c r="G20" s="1"/>
      <c r="H20" s="1"/>
      <c r="I20" s="1"/>
      <c r="J20" s="1"/>
      <c r="K20" s="1"/>
      <c r="L20" s="1"/>
      <c r="M20" s="1"/>
    </row>
    <row r="21" spans="5:13" ht="17.25">
      <c r="E21" s="1"/>
      <c r="F21" s="1"/>
      <c r="G21" s="1"/>
      <c r="H21" s="1"/>
      <c r="I21" s="1"/>
      <c r="J21" s="1"/>
      <c r="K21" s="1"/>
      <c r="L21" s="1"/>
      <c r="M21" s="1"/>
    </row>
    <row r="22" spans="5:13" ht="17.25">
      <c r="E22" s="1"/>
      <c r="F22" s="1"/>
      <c r="G22" s="1"/>
      <c r="H22" s="1"/>
      <c r="I22" s="1"/>
      <c r="J22" s="1"/>
      <c r="K22" s="1"/>
      <c r="L22" s="1"/>
      <c r="M22" s="1"/>
    </row>
    <row r="23" spans="5:13" ht="17.25">
      <c r="E23" s="1"/>
      <c r="F23" s="1"/>
      <c r="G23" s="1"/>
      <c r="H23" s="1"/>
      <c r="I23" s="1"/>
      <c r="J23" s="1"/>
      <c r="K23" s="1"/>
      <c r="L23" s="1"/>
      <c r="M23" s="1"/>
    </row>
    <row r="24" spans="5:13" ht="17.25">
      <c r="E24" s="1"/>
      <c r="F24" s="1"/>
      <c r="G24" s="1"/>
      <c r="H24" s="1"/>
      <c r="I24" s="1"/>
      <c r="J24" s="1"/>
      <c r="K24" s="1"/>
      <c r="L24" s="1"/>
      <c r="M24" s="1"/>
    </row>
    <row r="25" spans="5:13" ht="17.25">
      <c r="E25" s="1"/>
      <c r="F25" s="1"/>
      <c r="G25" s="1"/>
      <c r="H25" s="1"/>
      <c r="I25" s="1"/>
      <c r="J25" s="1"/>
      <c r="K25" s="1"/>
      <c r="L25" s="1"/>
      <c r="M25" s="1"/>
    </row>
    <row r="26" spans="5:13" ht="17.25">
      <c r="E26" s="1"/>
      <c r="F26" s="1"/>
      <c r="G26" s="1"/>
      <c r="H26" s="1"/>
      <c r="I26" s="1"/>
      <c r="J26" s="1"/>
      <c r="K26" s="1"/>
      <c r="L26" s="1"/>
      <c r="M26" s="1"/>
    </row>
    <row r="27" spans="5:13" ht="17.25">
      <c r="E27" s="1"/>
      <c r="F27" s="1"/>
      <c r="G27" s="1"/>
      <c r="H27" s="1"/>
      <c r="I27" s="1"/>
      <c r="J27" s="1"/>
      <c r="K27" s="1"/>
      <c r="L27" s="1"/>
      <c r="M27" s="1"/>
    </row>
    <row r="28" spans="1:11" ht="17.25">
      <c r="A28" s="80"/>
      <c r="B28" s="61"/>
      <c r="C28" s="94"/>
      <c r="D28" s="93"/>
      <c r="E28" s="64"/>
      <c r="F28" s="65"/>
      <c r="H28" s="66"/>
      <c r="I28" s="65"/>
      <c r="K28" s="66"/>
    </row>
    <row r="29" spans="1:11" ht="17.25">
      <c r="A29" s="80"/>
      <c r="B29" s="61"/>
      <c r="C29" s="94"/>
      <c r="D29" s="93"/>
      <c r="E29" s="64"/>
      <c r="F29" s="65"/>
      <c r="H29" s="66"/>
      <c r="I29" s="65"/>
      <c r="K29" s="66"/>
    </row>
    <row r="30" spans="1:11" ht="17.25">
      <c r="A30" s="80"/>
      <c r="B30" s="61"/>
      <c r="C30" s="94"/>
      <c r="D30" s="93"/>
      <c r="E30" s="64"/>
      <c r="F30" s="65"/>
      <c r="H30" s="66"/>
      <c r="I30" s="65"/>
      <c r="K30" s="66"/>
    </row>
    <row r="31" spans="1:11" ht="17.25">
      <c r="A31" s="80"/>
      <c r="B31" s="61"/>
      <c r="C31" s="94"/>
      <c r="D31" s="93"/>
      <c r="E31" s="64"/>
      <c r="F31" s="65"/>
      <c r="H31" s="66"/>
      <c r="I31" s="65"/>
      <c r="K31" s="66"/>
    </row>
    <row r="32" spans="1:11" ht="17.25">
      <c r="A32" s="80"/>
      <c r="B32" s="61"/>
      <c r="C32" s="94"/>
      <c r="D32" s="93"/>
      <c r="E32" s="64"/>
      <c r="F32" s="65"/>
      <c r="H32" s="66"/>
      <c r="I32" s="65"/>
      <c r="K32" s="66"/>
    </row>
    <row r="33" spans="1:11" ht="17.25">
      <c r="A33" s="80"/>
      <c r="B33" s="61"/>
      <c r="C33" s="94"/>
      <c r="D33" s="93"/>
      <c r="E33" s="64"/>
      <c r="F33" s="65"/>
      <c r="H33" s="66"/>
      <c r="I33" s="65"/>
      <c r="K33" s="66"/>
    </row>
    <row r="34" spans="1:11" ht="17.25">
      <c r="A34" s="80"/>
      <c r="B34" s="61"/>
      <c r="C34" s="94"/>
      <c r="D34" s="93"/>
      <c r="E34" s="64"/>
      <c r="F34" s="65"/>
      <c r="H34" s="66"/>
      <c r="I34" s="65"/>
      <c r="K34" s="66"/>
    </row>
    <row r="35" spans="1:11" ht="17.25">
      <c r="A35" s="80"/>
      <c r="B35" s="61"/>
      <c r="C35" s="94"/>
      <c r="D35" s="93"/>
      <c r="E35" s="64"/>
      <c r="F35" s="65"/>
      <c r="H35" s="66"/>
      <c r="I35" s="65"/>
      <c r="K35" s="66"/>
    </row>
    <row r="36" spans="1:11" ht="17.25">
      <c r="A36" s="80"/>
      <c r="B36" s="61"/>
      <c r="C36" s="94"/>
      <c r="D36" s="93"/>
      <c r="E36" s="64"/>
      <c r="F36" s="65"/>
      <c r="H36" s="66"/>
      <c r="I36" s="65"/>
      <c r="K36" s="66"/>
    </row>
    <row r="37" spans="1:11" ht="17.25">
      <c r="A37" s="80"/>
      <c r="B37" s="61"/>
      <c r="C37" s="94"/>
      <c r="D37" s="93"/>
      <c r="E37" s="64"/>
      <c r="F37" s="65"/>
      <c r="H37" s="66"/>
      <c r="I37" s="65"/>
      <c r="K37" s="66"/>
    </row>
    <row r="38" spans="1:11" ht="17.25">
      <c r="A38" s="80"/>
      <c r="B38" s="61"/>
      <c r="C38" s="94"/>
      <c r="D38" s="93"/>
      <c r="E38" s="64"/>
      <c r="F38" s="65"/>
      <c r="H38" s="66"/>
      <c r="I38" s="65"/>
      <c r="K38" s="66"/>
    </row>
    <row r="39" spans="1:11" ht="17.25">
      <c r="A39" s="80"/>
      <c r="B39" s="61"/>
      <c r="C39" s="94"/>
      <c r="D39" s="93"/>
      <c r="E39" s="64"/>
      <c r="F39" s="65"/>
      <c r="H39" s="66"/>
      <c r="I39" s="65"/>
      <c r="K39" s="66"/>
    </row>
    <row r="40" spans="1:11" ht="17.25">
      <c r="A40" s="80"/>
      <c r="B40" s="61"/>
      <c r="C40" s="94"/>
      <c r="D40" s="93"/>
      <c r="E40" s="64"/>
      <c r="F40" s="65"/>
      <c r="H40" s="66"/>
      <c r="I40" s="65"/>
      <c r="K40" s="66"/>
    </row>
    <row r="41" spans="1:11" ht="17.25">
      <c r="A41" s="80"/>
      <c r="B41" s="61"/>
      <c r="C41" s="94"/>
      <c r="D41" s="93"/>
      <c r="E41" s="64"/>
      <c r="F41" s="65"/>
      <c r="H41" s="66"/>
      <c r="I41" s="65"/>
      <c r="K41" s="66"/>
    </row>
    <row r="42" spans="1:11" ht="17.25">
      <c r="A42" s="80"/>
      <c r="B42" s="61"/>
      <c r="C42" s="94"/>
      <c r="D42" s="93"/>
      <c r="E42" s="64"/>
      <c r="F42" s="65"/>
      <c r="H42" s="66"/>
      <c r="I42" s="65"/>
      <c r="K42" s="66"/>
    </row>
    <row r="43" spans="1:4" ht="17.25">
      <c r="A43" s="80"/>
      <c r="B43" s="61"/>
      <c r="C43" s="94"/>
      <c r="D43" s="93"/>
    </row>
  </sheetData>
  <sheetProtection/>
  <protectedRanges>
    <protectedRange sqref="C6" name="範囲5_5"/>
    <protectedRange sqref="C9" name="範囲5_5_3"/>
    <protectedRange sqref="C14" name="範囲5_4"/>
  </protectedRanges>
  <autoFilter ref="B4:M4"/>
  <mergeCells count="1">
    <mergeCell ref="B1:E1"/>
  </mergeCells>
  <dataValidations count="1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9 C14 C5:C6"/>
  </dataValidations>
  <printOptions/>
  <pageMargins left="0.7875" right="0.7875" top="0.39375" bottom="0.39375" header="0.5118055555555556" footer="0.5118055555555556"/>
  <pageSetup fitToHeight="1" fitToWidth="1"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625" style="9" customWidth="1"/>
    <col min="2" max="2" width="6.875" style="9" customWidth="1"/>
    <col min="3" max="3" width="14.25390625" style="9" customWidth="1"/>
    <col min="4" max="4" width="23.50390625" style="9" bestFit="1" customWidth="1"/>
    <col min="5" max="5" width="6.875" style="20" customWidth="1"/>
    <col min="6" max="6" width="9.00390625" style="9" customWidth="1"/>
    <col min="7" max="7" width="3.25390625" style="9" customWidth="1"/>
    <col min="8" max="8" width="5.375" style="9" customWidth="1"/>
    <col min="9" max="9" width="10.875" style="9" bestFit="1" customWidth="1"/>
    <col min="10" max="10" width="16.625" style="9" bestFit="1" customWidth="1"/>
    <col min="11" max="16384" width="9.00390625" style="9" customWidth="1"/>
  </cols>
  <sheetData>
    <row r="1" spans="2:4" ht="14.25">
      <c r="B1" s="10" t="s">
        <v>2</v>
      </c>
      <c r="C1" s="10"/>
      <c r="D1" s="11"/>
    </row>
    <row r="2" spans="2:5" ht="14.25">
      <c r="B2" s="10"/>
      <c r="C2" s="10"/>
      <c r="D2" s="11"/>
      <c r="E2" s="25"/>
    </row>
    <row r="3" spans="1:4" ht="14.25">
      <c r="A3" s="192" t="s">
        <v>3</v>
      </c>
      <c r="B3" s="192"/>
      <c r="C3" s="192"/>
      <c r="D3" s="12"/>
    </row>
    <row r="4" spans="1:5" ht="14.25">
      <c r="A4" s="191" t="s">
        <v>6</v>
      </c>
      <c r="B4" s="191"/>
      <c r="D4" s="17" t="s">
        <v>8</v>
      </c>
      <c r="E4" s="26"/>
    </row>
    <row r="5" spans="1:6" ht="14.25">
      <c r="A5" s="19" t="s">
        <v>71</v>
      </c>
      <c r="B5" s="14" t="s">
        <v>72</v>
      </c>
      <c r="C5" s="15" t="s">
        <v>0</v>
      </c>
      <c r="D5" s="15" t="s">
        <v>1</v>
      </c>
      <c r="E5" s="21" t="s">
        <v>4</v>
      </c>
      <c r="F5" s="138" t="s">
        <v>320</v>
      </c>
    </row>
    <row r="6" spans="1:6" ht="14.25">
      <c r="A6" s="117" t="s">
        <v>294</v>
      </c>
      <c r="B6" s="117" t="s">
        <v>295</v>
      </c>
      <c r="C6" s="115" t="s">
        <v>296</v>
      </c>
      <c r="D6" s="133" t="s">
        <v>297</v>
      </c>
      <c r="E6" s="156">
        <v>12.3</v>
      </c>
      <c r="F6" s="138">
        <v>2</v>
      </c>
    </row>
    <row r="7" spans="1:6" ht="14.25">
      <c r="A7" s="117" t="s">
        <v>298</v>
      </c>
      <c r="B7" s="117" t="s">
        <v>299</v>
      </c>
      <c r="C7" s="115" t="s">
        <v>300</v>
      </c>
      <c r="D7" s="133" t="s">
        <v>297</v>
      </c>
      <c r="E7" s="156">
        <v>11.5</v>
      </c>
      <c r="F7" s="138">
        <v>1</v>
      </c>
    </row>
    <row r="8" spans="1:5" ht="14.25">
      <c r="A8" s="123"/>
      <c r="B8" s="123"/>
      <c r="C8" s="124"/>
      <c r="D8" s="125"/>
      <c r="E8" s="126"/>
    </row>
    <row r="9" spans="1:5" ht="14.25">
      <c r="A9" s="123"/>
      <c r="B9" s="10" t="s">
        <v>2</v>
      </c>
      <c r="C9" s="124"/>
      <c r="D9" s="125"/>
      <c r="E9" s="126"/>
    </row>
    <row r="10" spans="1:5" ht="14.25">
      <c r="A10" s="123"/>
      <c r="B10" s="123"/>
      <c r="C10" s="124"/>
      <c r="D10" s="125"/>
      <c r="E10" s="126"/>
    </row>
    <row r="11" spans="1:5" ht="14.25">
      <c r="A11" s="190" t="s">
        <v>5</v>
      </c>
      <c r="B11" s="190"/>
      <c r="C11" s="190"/>
      <c r="D11" s="12"/>
      <c r="E11" s="101"/>
    </row>
    <row r="12" spans="1:5" ht="14.25">
      <c r="A12" s="191" t="s">
        <v>6</v>
      </c>
      <c r="B12" s="191"/>
      <c r="C12" s="16"/>
      <c r="D12" s="18" t="s">
        <v>7</v>
      </c>
      <c r="E12" s="26"/>
    </row>
    <row r="13" spans="1:6" ht="14.25">
      <c r="A13" s="19" t="s">
        <v>73</v>
      </c>
      <c r="B13" s="14" t="s">
        <v>74</v>
      </c>
      <c r="C13" s="15" t="s">
        <v>0</v>
      </c>
      <c r="D13" s="15" t="s">
        <v>1</v>
      </c>
      <c r="E13" s="21" t="s">
        <v>4</v>
      </c>
      <c r="F13" s="138" t="s">
        <v>320</v>
      </c>
    </row>
    <row r="14" spans="1:6" ht="14.25">
      <c r="A14" s="117" t="s">
        <v>301</v>
      </c>
      <c r="B14" s="117" t="s">
        <v>302</v>
      </c>
      <c r="C14" s="115" t="s">
        <v>303</v>
      </c>
      <c r="D14" s="132" t="s">
        <v>304</v>
      </c>
      <c r="E14" s="102">
        <v>10.7</v>
      </c>
      <c r="F14" s="138">
        <v>4</v>
      </c>
    </row>
    <row r="15" spans="1:6" ht="14.25">
      <c r="A15" s="117" t="s">
        <v>305</v>
      </c>
      <c r="B15" s="117" t="s">
        <v>306</v>
      </c>
      <c r="C15" s="115" t="s">
        <v>307</v>
      </c>
      <c r="D15" s="133" t="s">
        <v>308</v>
      </c>
      <c r="E15" s="13">
        <v>9.8</v>
      </c>
      <c r="F15" s="138">
        <v>2</v>
      </c>
    </row>
    <row r="16" spans="1:6" ht="14.25">
      <c r="A16" s="117" t="s">
        <v>294</v>
      </c>
      <c r="B16" s="117" t="s">
        <v>309</v>
      </c>
      <c r="C16" s="116" t="s">
        <v>310</v>
      </c>
      <c r="D16" s="132" t="s">
        <v>311</v>
      </c>
      <c r="E16" s="13">
        <v>9.5</v>
      </c>
      <c r="F16" s="138">
        <v>1</v>
      </c>
    </row>
    <row r="17" spans="1:10" ht="14.25">
      <c r="A17" s="117" t="s">
        <v>298</v>
      </c>
      <c r="B17" s="117" t="s">
        <v>312</v>
      </c>
      <c r="C17" s="116" t="s">
        <v>313</v>
      </c>
      <c r="D17" s="133" t="s">
        <v>304</v>
      </c>
      <c r="E17" s="13">
        <v>11.1</v>
      </c>
      <c r="F17" s="138">
        <v>5</v>
      </c>
      <c r="H17" s="27"/>
      <c r="I17" s="27"/>
      <c r="J17" s="27"/>
    </row>
    <row r="18" spans="1:10" ht="14.25">
      <c r="A18" s="117" t="s">
        <v>314</v>
      </c>
      <c r="B18" s="117" t="s">
        <v>315</v>
      </c>
      <c r="C18" s="116" t="s">
        <v>316</v>
      </c>
      <c r="D18" s="133" t="s">
        <v>308</v>
      </c>
      <c r="E18" s="13">
        <v>9.9</v>
      </c>
      <c r="F18" s="138">
        <v>3</v>
      </c>
      <c r="H18" s="27"/>
      <c r="I18" s="27"/>
      <c r="J18" s="27"/>
    </row>
    <row r="19" spans="1:10" ht="14.25">
      <c r="A19" s="123"/>
      <c r="B19" s="123"/>
      <c r="C19" s="131"/>
      <c r="D19" s="125"/>
      <c r="E19" s="127"/>
      <c r="H19" s="27"/>
      <c r="I19" s="27"/>
      <c r="J19" s="27"/>
    </row>
    <row r="20" spans="1:10" ht="14.25">
      <c r="A20" s="127"/>
      <c r="B20" s="128"/>
      <c r="C20" s="129"/>
      <c r="D20" s="130"/>
      <c r="E20" s="127"/>
      <c r="H20" s="27"/>
      <c r="I20" s="27"/>
      <c r="J20" s="27"/>
    </row>
    <row r="21" spans="1:10" ht="14.25">
      <c r="A21" s="190" t="s">
        <v>63</v>
      </c>
      <c r="B21" s="190"/>
      <c r="C21" s="190"/>
      <c r="E21" s="101"/>
      <c r="H21" s="27"/>
      <c r="I21" s="27"/>
      <c r="J21" s="27"/>
    </row>
    <row r="22" spans="1:10" ht="14.25">
      <c r="A22" s="191" t="s">
        <v>6</v>
      </c>
      <c r="B22" s="191"/>
      <c r="C22" s="16"/>
      <c r="D22" s="18" t="s">
        <v>7</v>
      </c>
      <c r="E22" s="26"/>
      <c r="H22" s="27"/>
      <c r="I22" s="27"/>
      <c r="J22" s="27"/>
    </row>
    <row r="23" spans="1:6" ht="14.25">
      <c r="A23" s="19" t="s">
        <v>73</v>
      </c>
      <c r="B23" s="14" t="s">
        <v>74</v>
      </c>
      <c r="C23" s="15" t="s">
        <v>0</v>
      </c>
      <c r="D23" s="15" t="s">
        <v>1</v>
      </c>
      <c r="E23" s="21" t="s">
        <v>4</v>
      </c>
      <c r="F23" s="138" t="s">
        <v>320</v>
      </c>
    </row>
    <row r="24" spans="1:6" ht="14.25">
      <c r="A24" s="122" t="s">
        <v>317</v>
      </c>
      <c r="B24" s="117" t="s">
        <v>318</v>
      </c>
      <c r="C24" s="119" t="s">
        <v>347</v>
      </c>
      <c r="D24" s="79" t="s">
        <v>319</v>
      </c>
      <c r="E24" s="134">
        <v>9.5</v>
      </c>
      <c r="F24" s="139">
        <v>1</v>
      </c>
    </row>
    <row r="25" spans="1:5" ht="14.25">
      <c r="A25" s="103"/>
      <c r="E25" s="9"/>
    </row>
    <row r="26" spans="1:5" ht="14.25">
      <c r="A26" s="103"/>
      <c r="E26" s="9"/>
    </row>
    <row r="27" spans="1:5" ht="14.25">
      <c r="A27" s="103"/>
      <c r="E27" s="9"/>
    </row>
    <row r="28" spans="1:5" ht="14.25">
      <c r="A28" s="103"/>
      <c r="E28" s="9"/>
    </row>
    <row r="29" s="103" customFormat="1" ht="14.25">
      <c r="A29" s="9"/>
    </row>
    <row r="30" spans="1:6" s="103" customFormat="1" ht="14.25">
      <c r="A30" s="9"/>
      <c r="B30" s="9"/>
      <c r="C30" s="9"/>
      <c r="D30" s="9"/>
      <c r="E30" s="20"/>
      <c r="F30" s="9"/>
    </row>
    <row r="31" spans="1:6" s="103" customFormat="1" ht="14.25">
      <c r="A31" s="9"/>
      <c r="B31" s="9"/>
      <c r="C31" s="9"/>
      <c r="D31" s="9"/>
      <c r="E31" s="20"/>
      <c r="F31" s="9"/>
    </row>
    <row r="32" spans="1:6" s="103" customFormat="1" ht="14.25">
      <c r="A32" s="9"/>
      <c r="B32" s="9"/>
      <c r="C32" s="9"/>
      <c r="D32" s="9"/>
      <c r="E32" s="20"/>
      <c r="F32" s="9"/>
    </row>
    <row r="33" spans="1:6" s="103" customFormat="1" ht="14.25">
      <c r="A33" s="9"/>
      <c r="B33" s="9"/>
      <c r="C33" s="9"/>
      <c r="D33" s="9"/>
      <c r="E33" s="20"/>
      <c r="F33" s="9"/>
    </row>
    <row r="44" ht="14.25">
      <c r="E44" s="9"/>
    </row>
    <row r="45" ht="14.25">
      <c r="E45" s="9"/>
    </row>
    <row r="46" ht="14.25">
      <c r="E46" s="9"/>
    </row>
  </sheetData>
  <sheetProtection/>
  <protectedRanges>
    <protectedRange sqref="C6" name="範囲5_1"/>
    <protectedRange sqref="C7:C10" name="範囲5_3_1"/>
    <protectedRange sqref="C15" name="範囲5_3_4"/>
    <protectedRange sqref="C24" name="範囲5_1_6"/>
  </protectedRanges>
  <mergeCells count="6">
    <mergeCell ref="A21:C21"/>
    <mergeCell ref="A22:B22"/>
    <mergeCell ref="A3:C3"/>
    <mergeCell ref="A4:B4"/>
    <mergeCell ref="A11:C11"/>
    <mergeCell ref="A12:B12"/>
  </mergeCells>
  <dataValidations count="1">
    <dataValidation allowBlank="1" showInputMessage="1" showErrorMessage="1" promptTitle="氏名入力:" prompt="苗字と名前の間は全角で1コマ空けて下さい。&#10;&#10;入力内容がそのままプログラムに記載されます。&#10;&#10;参加者のいない欄は何も入力しないで下さい。" sqref="C16"/>
  </dataValidation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Katsuya Yamaguchi</dc:creator>
  <cp:keywords/>
  <dc:description/>
  <cp:lastModifiedBy>kouta</cp:lastModifiedBy>
  <cp:lastPrinted>2012-11-18T03:30:11Z</cp:lastPrinted>
  <dcterms:created xsi:type="dcterms:W3CDTF">1999-11-21T05:04:52Z</dcterms:created>
  <dcterms:modified xsi:type="dcterms:W3CDTF">2013-08-10T09:44:27Z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