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8475" activeTab="0"/>
  </bookViews>
  <sheets>
    <sheet name="３年男" sheetId="1" r:id="rId1"/>
    <sheet name="３年女" sheetId="2" r:id="rId2"/>
    <sheet name="４年男" sheetId="3" r:id="rId3"/>
    <sheet name="４年女" sheetId="4" r:id="rId4"/>
    <sheet name="５年男" sheetId="5" r:id="rId5"/>
    <sheet name="５年女" sheetId="6" r:id="rId6"/>
    <sheet name="６年男" sheetId="7" r:id="rId7"/>
    <sheet name="６年女" sheetId="8" r:id="rId8"/>
    <sheet name="オープン５年" sheetId="9" r:id="rId9"/>
    <sheet name="オープン６年 " sheetId="10" r:id="rId10"/>
    <sheet name="オープン1・２年" sheetId="11" r:id="rId11"/>
  </sheets>
  <definedNames>
    <definedName name="_xlnm.Print_Area" localSheetId="5">'５年女'!$A$1:$M$51</definedName>
  </definedNames>
  <calcPr fullCalcOnLoad="1"/>
</workbook>
</file>

<file path=xl/sharedStrings.xml><?xml version="1.0" encoding="utf-8"?>
<sst xmlns="http://schemas.openxmlformats.org/spreadsheetml/2006/main" count="1227" uniqueCount="654">
  <si>
    <t>6-24</t>
  </si>
  <si>
    <t>氏名</t>
  </si>
  <si>
    <t>所属</t>
  </si>
  <si>
    <t>オープン種目（男女50ｍ）</t>
  </si>
  <si>
    <t>1年生男子</t>
  </si>
  <si>
    <t>記録</t>
  </si>
  <si>
    <t>2年生男子</t>
  </si>
  <si>
    <t>1組</t>
  </si>
  <si>
    <t>風：</t>
  </si>
  <si>
    <t>風：</t>
  </si>
  <si>
    <t>順位</t>
  </si>
  <si>
    <t>3年生</t>
  </si>
  <si>
    <t xml:space="preserve"> 走種目</t>
  </si>
  <si>
    <t>跳種目</t>
  </si>
  <si>
    <t>投種目</t>
  </si>
  <si>
    <t>合計点</t>
  </si>
  <si>
    <t>男子</t>
  </si>
  <si>
    <t>No</t>
  </si>
  <si>
    <t>氏名</t>
  </si>
  <si>
    <t>所属</t>
  </si>
  <si>
    <t>50m</t>
  </si>
  <si>
    <t>得点</t>
  </si>
  <si>
    <t>走幅跳</t>
  </si>
  <si>
    <t>ボール投</t>
  </si>
  <si>
    <t>3-6</t>
  </si>
  <si>
    <t>3-19</t>
  </si>
  <si>
    <t>3-5</t>
  </si>
  <si>
    <t>3-10</t>
  </si>
  <si>
    <t>3-16</t>
  </si>
  <si>
    <t>3-12</t>
  </si>
  <si>
    <t>3-13</t>
  </si>
  <si>
    <t>3-18</t>
  </si>
  <si>
    <t>3-14</t>
  </si>
  <si>
    <t>3-20</t>
  </si>
  <si>
    <t>3-7</t>
  </si>
  <si>
    <t>3-9</t>
  </si>
  <si>
    <t>3-15</t>
  </si>
  <si>
    <t>3-11</t>
  </si>
  <si>
    <t>3-17</t>
  </si>
  <si>
    <t>3-8</t>
  </si>
  <si>
    <t>女子</t>
  </si>
  <si>
    <t>3-21</t>
  </si>
  <si>
    <t>4年生</t>
  </si>
  <si>
    <t>4-8</t>
  </si>
  <si>
    <t>4-4</t>
  </si>
  <si>
    <t>4-21</t>
  </si>
  <si>
    <t>4-1</t>
  </si>
  <si>
    <t>4-13</t>
  </si>
  <si>
    <t>4-20</t>
  </si>
  <si>
    <t>4-9</t>
  </si>
  <si>
    <t>4-11</t>
  </si>
  <si>
    <t>4-16</t>
  </si>
  <si>
    <t>4-3</t>
  </si>
  <si>
    <t>4-2</t>
  </si>
  <si>
    <t>4-23</t>
  </si>
  <si>
    <t>4-7</t>
  </si>
  <si>
    <t>4-5</t>
  </si>
  <si>
    <t>4-19</t>
  </si>
  <si>
    <t>4-6</t>
  </si>
  <si>
    <t>4-18</t>
  </si>
  <si>
    <t>4-17</t>
  </si>
  <si>
    <t>4-10</t>
  </si>
  <si>
    <t>4-22</t>
  </si>
  <si>
    <t>4-12</t>
  </si>
  <si>
    <t>4-14</t>
  </si>
  <si>
    <t>4-15</t>
  </si>
  <si>
    <t>4-24</t>
  </si>
  <si>
    <t>4-25</t>
  </si>
  <si>
    <t>5年生</t>
  </si>
  <si>
    <t>100m</t>
  </si>
  <si>
    <t>5-2</t>
  </si>
  <si>
    <t>5-17</t>
  </si>
  <si>
    <t>5-9</t>
  </si>
  <si>
    <t>5-6</t>
  </si>
  <si>
    <t>5-4</t>
  </si>
  <si>
    <t>5-16</t>
  </si>
  <si>
    <t>5-25</t>
  </si>
  <si>
    <t>5-3</t>
  </si>
  <si>
    <t>5-12</t>
  </si>
  <si>
    <t>5-22</t>
  </si>
  <si>
    <t>5-10</t>
  </si>
  <si>
    <t>5-7</t>
  </si>
  <si>
    <t>5-18</t>
  </si>
  <si>
    <t>5-8</t>
  </si>
  <si>
    <t>5-15</t>
  </si>
  <si>
    <t>5-14</t>
  </si>
  <si>
    <t>5-13</t>
  </si>
  <si>
    <t>5-5</t>
  </si>
  <si>
    <t>5-21</t>
  </si>
  <si>
    <t>5-20</t>
  </si>
  <si>
    <t>5-23</t>
  </si>
  <si>
    <t>5-24</t>
  </si>
  <si>
    <t>5-26</t>
  </si>
  <si>
    <t>5-11</t>
  </si>
  <si>
    <t>6年生</t>
  </si>
  <si>
    <t xml:space="preserve"> 走種目</t>
  </si>
  <si>
    <t>跳種目</t>
  </si>
  <si>
    <t>投種目</t>
  </si>
  <si>
    <t>合計点</t>
  </si>
  <si>
    <t>男子</t>
  </si>
  <si>
    <t>No</t>
  </si>
  <si>
    <t>氏名</t>
  </si>
  <si>
    <t>所属</t>
  </si>
  <si>
    <t>100m</t>
  </si>
  <si>
    <t>得点</t>
  </si>
  <si>
    <t>走幅跳</t>
  </si>
  <si>
    <t>得点</t>
  </si>
  <si>
    <t>ボール投</t>
  </si>
  <si>
    <t>得点</t>
  </si>
  <si>
    <t>6-28</t>
  </si>
  <si>
    <t>6-20</t>
  </si>
  <si>
    <t>6-21</t>
  </si>
  <si>
    <t>6-22</t>
  </si>
  <si>
    <t>6-3</t>
  </si>
  <si>
    <t>6-7</t>
  </si>
  <si>
    <t>6-14</t>
  </si>
  <si>
    <t>6-11</t>
  </si>
  <si>
    <t>6-27</t>
  </si>
  <si>
    <t>6-10</t>
  </si>
  <si>
    <t>6-4</t>
  </si>
  <si>
    <t>6-15</t>
  </si>
  <si>
    <t>6-23</t>
  </si>
  <si>
    <t>6-2</t>
  </si>
  <si>
    <t>6-6</t>
  </si>
  <si>
    <t>6-13</t>
  </si>
  <si>
    <t>6-26</t>
  </si>
  <si>
    <t>6-17</t>
  </si>
  <si>
    <t>6-16</t>
  </si>
  <si>
    <t>6-19</t>
  </si>
  <si>
    <t>6-8</t>
  </si>
  <si>
    <t>6-1</t>
  </si>
  <si>
    <t>6-9</t>
  </si>
  <si>
    <t>6-5</t>
  </si>
  <si>
    <t>6-12</t>
  </si>
  <si>
    <t>6-18</t>
  </si>
  <si>
    <t>6-25</t>
  </si>
  <si>
    <t>6-29</t>
  </si>
  <si>
    <t>5年生男子</t>
  </si>
  <si>
    <t>5年生女子</t>
  </si>
  <si>
    <t>記録</t>
  </si>
  <si>
    <t>5-19</t>
  </si>
  <si>
    <t>オープン種目（６年生1000m）</t>
  </si>
  <si>
    <t>6年生男子</t>
  </si>
  <si>
    <t>6年生女子</t>
  </si>
  <si>
    <t>1</t>
  </si>
  <si>
    <t>2</t>
  </si>
  <si>
    <t>3</t>
  </si>
  <si>
    <t>4</t>
  </si>
  <si>
    <t>5</t>
  </si>
  <si>
    <t>6</t>
  </si>
  <si>
    <t>7</t>
  </si>
  <si>
    <t>8</t>
  </si>
  <si>
    <t>風</t>
  </si>
  <si>
    <t>レーン</t>
  </si>
  <si>
    <t>No</t>
  </si>
  <si>
    <t>3-22</t>
  </si>
  <si>
    <t>山本　フェビアス</t>
  </si>
  <si>
    <t>2年生女子</t>
  </si>
  <si>
    <t>1年生女子</t>
  </si>
  <si>
    <t>大森　美里</t>
  </si>
  <si>
    <t>大北　知哉</t>
  </si>
  <si>
    <t>山際　聡一郎</t>
  </si>
  <si>
    <t>田村　瞭太</t>
  </si>
  <si>
    <t>草野　澪也</t>
  </si>
  <si>
    <t>樋野　晃大</t>
  </si>
  <si>
    <t>西川　悠真</t>
  </si>
  <si>
    <t>井戸本　尚也</t>
  </si>
  <si>
    <t>宮木　可愛</t>
  </si>
  <si>
    <t>牛丸　日花里</t>
  </si>
  <si>
    <t>山下　実南</t>
  </si>
  <si>
    <t>木村　十和</t>
  </si>
  <si>
    <t>山下　晟弥</t>
  </si>
  <si>
    <t>5-1</t>
  </si>
  <si>
    <t>女子</t>
  </si>
  <si>
    <t>竹中　太一</t>
  </si>
  <si>
    <t>登　竜輝</t>
  </si>
  <si>
    <t>相賀　文彰</t>
  </si>
  <si>
    <t>鈴木　健太</t>
  </si>
  <si>
    <t>正岡　誠治</t>
  </si>
  <si>
    <t>上山　太輝</t>
  </si>
  <si>
    <t>伊藤　和磨</t>
  </si>
  <si>
    <t>藤川　龍之亮</t>
  </si>
  <si>
    <t>内田　有</t>
  </si>
  <si>
    <t>小谷　将太郎</t>
  </si>
  <si>
    <t>片岡　裕詞</t>
  </si>
  <si>
    <t>安井　弦</t>
  </si>
  <si>
    <t>山際　玲二</t>
  </si>
  <si>
    <t>稲垣　壮紀</t>
  </si>
  <si>
    <t>北川　隼也</t>
  </si>
  <si>
    <t>北野　綸成</t>
  </si>
  <si>
    <t>田中　悠貴</t>
  </si>
  <si>
    <t>伊藤　和良</t>
  </si>
  <si>
    <t>上野AC</t>
  </si>
  <si>
    <t>内城田スポーツクラブ</t>
  </si>
  <si>
    <t>玉城陸上クラブ</t>
  </si>
  <si>
    <t>松阪Jr.陸上</t>
  </si>
  <si>
    <t>橋南スポーツクラブ</t>
  </si>
  <si>
    <t>一志Beast</t>
  </si>
  <si>
    <t>多気RC</t>
  </si>
  <si>
    <t>森本　奈那</t>
  </si>
  <si>
    <t>赤塚　さくら</t>
  </si>
  <si>
    <t>前田　未来</t>
  </si>
  <si>
    <t>古橋　愛</t>
  </si>
  <si>
    <t>太田　瑛美</t>
  </si>
  <si>
    <t>仲野　真優</t>
  </si>
  <si>
    <t>福本　さくら</t>
  </si>
  <si>
    <t>古川　彩羽</t>
  </si>
  <si>
    <t>西岡　涼</t>
  </si>
  <si>
    <t>早川　朋実</t>
  </si>
  <si>
    <t>高山　みなみ</t>
  </si>
  <si>
    <t>森下　満友</t>
  </si>
  <si>
    <t>水谷　野愛</t>
  </si>
  <si>
    <t>池田　優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</si>
  <si>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</si>
  <si>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</si>
  <si>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</si>
  <si>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</si>
  <si>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</si>
  <si>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</si>
  <si>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</si>
  <si>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</si>
  <si>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</si>
  <si>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3-32</t>
  </si>
  <si>
    <t>3-33</t>
  </si>
  <si>
    <t>3-34</t>
  </si>
  <si>
    <t>3-35</t>
  </si>
  <si>
    <t>3-36</t>
  </si>
  <si>
    <t>鳥尾　宏樹</t>
  </si>
  <si>
    <t>野呂　惇人</t>
  </si>
  <si>
    <t>今岡　佑斗</t>
  </si>
  <si>
    <t>中藪　圭祐</t>
  </si>
  <si>
    <t>平賀　健太郎</t>
  </si>
  <si>
    <t>伊藤　敏康</t>
  </si>
  <si>
    <t>佐藤　謙汰郎</t>
  </si>
  <si>
    <t>中西　崚介</t>
  </si>
  <si>
    <t>中瀬　一心</t>
  </si>
  <si>
    <t>谷口　大真</t>
  </si>
  <si>
    <t>小林　裕明</t>
  </si>
  <si>
    <t>上山　紘輝</t>
  </si>
  <si>
    <t>井田　昴</t>
  </si>
  <si>
    <t>古橋　真</t>
  </si>
  <si>
    <t>舩見　穂貴</t>
  </si>
  <si>
    <t>中西　航輝</t>
  </si>
  <si>
    <t>川辺　大登</t>
  </si>
  <si>
    <t>向出　悠佑</t>
  </si>
  <si>
    <t>坪井　裕稀</t>
  </si>
  <si>
    <t>松島　幸紀</t>
  </si>
  <si>
    <t>大西　拓</t>
  </si>
  <si>
    <t>上山　優季</t>
  </si>
  <si>
    <t>河　和希</t>
  </si>
  <si>
    <t>川波　晋太朗</t>
  </si>
  <si>
    <t>水平　祐輔</t>
  </si>
  <si>
    <t>4-26</t>
  </si>
  <si>
    <t>4-27</t>
  </si>
  <si>
    <t>4-28</t>
  </si>
  <si>
    <t>4-29</t>
  </si>
  <si>
    <t>4-30</t>
  </si>
  <si>
    <t>4-31</t>
  </si>
  <si>
    <t>4-32</t>
  </si>
  <si>
    <t>4-33</t>
  </si>
  <si>
    <t>4-34</t>
  </si>
  <si>
    <t>4-35</t>
  </si>
  <si>
    <t>4-36</t>
  </si>
  <si>
    <t>4-37</t>
  </si>
  <si>
    <t>4-38</t>
  </si>
  <si>
    <t>4-39</t>
  </si>
  <si>
    <t>4-40</t>
  </si>
  <si>
    <t>尾崎　里奈</t>
  </si>
  <si>
    <t>久保　柚葉</t>
  </si>
  <si>
    <t>岡森　伊緒奈</t>
  </si>
  <si>
    <t>早川　奈那</t>
  </si>
  <si>
    <t>東　紗雪</t>
  </si>
  <si>
    <t>西岡　聖菜</t>
  </si>
  <si>
    <t>奥田　幸弓</t>
  </si>
  <si>
    <t>宮村　桃子</t>
  </si>
  <si>
    <t>東　琳香</t>
  </si>
  <si>
    <t>種村　美侑</t>
  </si>
  <si>
    <t>松井　萌々香</t>
  </si>
  <si>
    <t>脇田　梨那</t>
  </si>
  <si>
    <t>加藤　帆乃香</t>
  </si>
  <si>
    <t>村上　愛実</t>
  </si>
  <si>
    <t>玉津　悠衣</t>
  </si>
  <si>
    <t>藤原陸上クラブ</t>
  </si>
  <si>
    <t>早川　広晃</t>
  </si>
  <si>
    <t>飯田　洋平</t>
  </si>
  <si>
    <t>山口　将輝</t>
  </si>
  <si>
    <t>齋藤　宣樹</t>
  </si>
  <si>
    <t>阿部　圭吾</t>
  </si>
  <si>
    <t>向井　悠真</t>
  </si>
  <si>
    <t>杉山　亜聡</t>
  </si>
  <si>
    <t>信澤　舜</t>
  </si>
  <si>
    <t>山下　和希</t>
  </si>
  <si>
    <t>亀田　智大</t>
  </si>
  <si>
    <t>加藤　大斗</t>
  </si>
  <si>
    <t>仲野　大一</t>
  </si>
  <si>
    <t>中村　拓真</t>
  </si>
  <si>
    <t>辻本　琉希</t>
  </si>
  <si>
    <t>横井　奎哉</t>
  </si>
  <si>
    <t>岸野　貴文</t>
  </si>
  <si>
    <t>山川　大輝</t>
  </si>
  <si>
    <t>中西　海斗</t>
  </si>
  <si>
    <t>5-27</t>
  </si>
  <si>
    <t>5-28</t>
  </si>
  <si>
    <t>5-29</t>
  </si>
  <si>
    <t>5-30</t>
  </si>
  <si>
    <t>5-31</t>
  </si>
  <si>
    <t>5-32</t>
  </si>
  <si>
    <t>5-33</t>
  </si>
  <si>
    <t>5-34</t>
  </si>
  <si>
    <t>5-35</t>
  </si>
  <si>
    <t>5-36</t>
  </si>
  <si>
    <t>5-37</t>
  </si>
  <si>
    <t>5-38</t>
  </si>
  <si>
    <t>5-42</t>
  </si>
  <si>
    <t>5-43</t>
  </si>
  <si>
    <t>5-44</t>
  </si>
  <si>
    <t>5-45</t>
  </si>
  <si>
    <t>久保　梓紗</t>
  </si>
  <si>
    <t>山本　美結</t>
  </si>
  <si>
    <t>中西　七海</t>
  </si>
  <si>
    <t>佐川　紗弥圭</t>
  </si>
  <si>
    <t>森本　美南</t>
  </si>
  <si>
    <t>相賀　操歩</t>
  </si>
  <si>
    <t>米田　有李彩</t>
  </si>
  <si>
    <t>杉山　緋菜</t>
  </si>
  <si>
    <t>内田　実来</t>
  </si>
  <si>
    <t>中村　由依</t>
  </si>
  <si>
    <t>大西　史織</t>
  </si>
  <si>
    <t>川瀬　理保子</t>
  </si>
  <si>
    <t>高藤　麻有</t>
  </si>
  <si>
    <t>近藤　ひなの</t>
  </si>
  <si>
    <t>大森　夢拓</t>
  </si>
  <si>
    <t>池本　滉</t>
  </si>
  <si>
    <t>谷口　史弥</t>
  </si>
  <si>
    <t>山村　宗樹</t>
  </si>
  <si>
    <t>阪　健太郎</t>
  </si>
  <si>
    <t>福井　光宏</t>
  </si>
  <si>
    <t>飯田　祥平</t>
  </si>
  <si>
    <t>富島　雅也</t>
  </si>
  <si>
    <t>山本　勇太</t>
  </si>
  <si>
    <t>三輪　亮介</t>
  </si>
  <si>
    <t>山田　拓磨</t>
  </si>
  <si>
    <t>桟敷　宥作</t>
  </si>
  <si>
    <t>土屋　翔大</t>
  </si>
  <si>
    <t>佐久間　智也</t>
  </si>
  <si>
    <t>金城　壮輝</t>
  </si>
  <si>
    <t>山田　隼也</t>
  </si>
  <si>
    <t>東尾　皐平</t>
  </si>
  <si>
    <t>鈴木　奏爾</t>
  </si>
  <si>
    <t>土田　悠平</t>
  </si>
  <si>
    <t>橋本　康平</t>
  </si>
  <si>
    <t>宮田　昇一</t>
  </si>
  <si>
    <t>逵井　辰伍</t>
  </si>
  <si>
    <t>野村　太雅</t>
  </si>
  <si>
    <t>北川　湧也</t>
  </si>
  <si>
    <t>杉山　慶矩</t>
  </si>
  <si>
    <t>岡本　翔也</t>
  </si>
  <si>
    <t>稲垣　孝優</t>
  </si>
  <si>
    <t>藤澤　史弥</t>
  </si>
  <si>
    <t>志摩陸上クラブ</t>
  </si>
  <si>
    <t>6-30</t>
  </si>
  <si>
    <t>6-31</t>
  </si>
  <si>
    <t>6-32</t>
  </si>
  <si>
    <t>6-33</t>
  </si>
  <si>
    <t>6-34</t>
  </si>
  <si>
    <t>6-35</t>
  </si>
  <si>
    <t>6-36</t>
  </si>
  <si>
    <t>6-37</t>
  </si>
  <si>
    <t>6-38</t>
  </si>
  <si>
    <t>6-39</t>
  </si>
  <si>
    <t>6-40</t>
  </si>
  <si>
    <t>6-41</t>
  </si>
  <si>
    <t>6-42</t>
  </si>
  <si>
    <t>6-43</t>
  </si>
  <si>
    <t>6-44</t>
  </si>
  <si>
    <t>6-45</t>
  </si>
  <si>
    <t>6-46</t>
  </si>
  <si>
    <t>6-47</t>
  </si>
  <si>
    <t>6-48</t>
  </si>
  <si>
    <t>喜多嶋　優子</t>
  </si>
  <si>
    <t>中村　巴南</t>
  </si>
  <si>
    <t>奥田　文乃</t>
  </si>
  <si>
    <t>松本　優里奈</t>
  </si>
  <si>
    <t>中東　香菜</t>
  </si>
  <si>
    <t>下村　宝</t>
  </si>
  <si>
    <t>高島　菜緒</t>
  </si>
  <si>
    <t>森藤　凪</t>
  </si>
  <si>
    <t>駒江　莉子</t>
  </si>
  <si>
    <t>中森　茜</t>
  </si>
  <si>
    <t>向出　夏生</t>
  </si>
  <si>
    <t>熊本　夏海</t>
  </si>
  <si>
    <t>杉田　麻莉奈</t>
  </si>
  <si>
    <t>鈴木　輝</t>
  </si>
  <si>
    <t>古川　柚月</t>
  </si>
  <si>
    <t>中川　晴菜</t>
  </si>
  <si>
    <t>伊藤　瑞歩</t>
  </si>
  <si>
    <t>高山　瑞規</t>
  </si>
  <si>
    <t>平賀　礼子</t>
  </si>
  <si>
    <t>大森　援功</t>
  </si>
  <si>
    <t>坪井　涼晟</t>
  </si>
  <si>
    <t>山田　修大</t>
  </si>
  <si>
    <t>中垣内　太智</t>
  </si>
  <si>
    <t>松本　慎平</t>
  </si>
  <si>
    <t>レーン</t>
  </si>
  <si>
    <t>No</t>
  </si>
  <si>
    <t>1-13</t>
  </si>
  <si>
    <t>1-10</t>
  </si>
  <si>
    <t>1-14</t>
  </si>
  <si>
    <t>1-22</t>
  </si>
  <si>
    <t>2組</t>
  </si>
  <si>
    <t>3組</t>
  </si>
  <si>
    <t>細川　拓夢</t>
  </si>
  <si>
    <t>富島　雄也</t>
  </si>
  <si>
    <t>中村　祐太郎</t>
  </si>
  <si>
    <t>1-21</t>
  </si>
  <si>
    <t>1-16</t>
  </si>
  <si>
    <t>1-20</t>
  </si>
  <si>
    <t>1-11</t>
  </si>
  <si>
    <t>亀鷹　佑晟</t>
  </si>
  <si>
    <t>中東　大輔</t>
  </si>
  <si>
    <t>古田　光</t>
  </si>
  <si>
    <t>上山　夏季</t>
  </si>
  <si>
    <t>1-15</t>
  </si>
  <si>
    <t>1-18</t>
  </si>
  <si>
    <t>1-26</t>
  </si>
  <si>
    <t>1-17</t>
  </si>
  <si>
    <t>1-19</t>
  </si>
  <si>
    <t>1-12</t>
  </si>
  <si>
    <t>1-25</t>
  </si>
  <si>
    <t>鈴木　あかり</t>
  </si>
  <si>
    <t>田中　悠美子</t>
  </si>
  <si>
    <t>田中　優芽</t>
  </si>
  <si>
    <t>2-9</t>
  </si>
  <si>
    <t>2-1</t>
  </si>
  <si>
    <t>2-8</t>
  </si>
  <si>
    <t>2-7</t>
  </si>
  <si>
    <t>2-3</t>
  </si>
  <si>
    <t>飯田　将太</t>
  </si>
  <si>
    <t>鳥尾　英紀</t>
  </si>
  <si>
    <t>前田　和佳人</t>
  </si>
  <si>
    <t>辻本　頼希</t>
  </si>
  <si>
    <t>金城　明日登</t>
  </si>
  <si>
    <t>2-10</t>
  </si>
  <si>
    <t>2-5</t>
  </si>
  <si>
    <t>2-12</t>
  </si>
  <si>
    <t>2-11</t>
  </si>
  <si>
    <t>2-2</t>
  </si>
  <si>
    <t>2-13</t>
  </si>
  <si>
    <t>2-6</t>
  </si>
  <si>
    <t>川辺　友美</t>
  </si>
  <si>
    <t>東出　あみ</t>
  </si>
  <si>
    <t>落合　珠里</t>
  </si>
  <si>
    <t>大原　瑳姫</t>
  </si>
  <si>
    <t>宮村　野乃子</t>
  </si>
  <si>
    <t>松田　悠里</t>
  </si>
  <si>
    <t>藤井　彩葉</t>
  </si>
  <si>
    <t>三重大付属小・1</t>
  </si>
  <si>
    <t>西が丘小・1</t>
  </si>
  <si>
    <t>5-39</t>
  </si>
  <si>
    <t>5-40</t>
  </si>
  <si>
    <t>5-41</t>
  </si>
  <si>
    <t>０９　ジュニアアスリートフェスティバル　得点表</t>
  </si>
  <si>
    <t>０９　ジュニアアスリートフェスティバル　得点表</t>
  </si>
  <si>
    <t>オープン種目（５年生1000m）</t>
  </si>
  <si>
    <t>-0.7</t>
  </si>
  <si>
    <r>
      <t>1</t>
    </r>
    <r>
      <rPr>
        <sz val="12"/>
        <rFont val="ＭＳ Ｐゴシック"/>
        <family val="3"/>
      </rPr>
      <t>-27</t>
    </r>
  </si>
  <si>
    <t>タニムラ　セイヤ</t>
  </si>
  <si>
    <t>-0.2</t>
  </si>
  <si>
    <t>1-28</t>
  </si>
  <si>
    <t>カワキタ　リョウ</t>
  </si>
  <si>
    <t>+0.5</t>
  </si>
  <si>
    <t>1-14</t>
  </si>
  <si>
    <t>1-16</t>
  </si>
  <si>
    <t>+2.7</t>
  </si>
  <si>
    <t>+0.4</t>
  </si>
  <si>
    <t>エンドウ　サキ</t>
  </si>
  <si>
    <t>エンドウ　ナホ</t>
  </si>
  <si>
    <t>3-3</t>
  </si>
  <si>
    <t>オオニシ　カナコ</t>
  </si>
  <si>
    <t>+3.2</t>
  </si>
  <si>
    <t>+0.0</t>
  </si>
  <si>
    <t>-0.6</t>
  </si>
  <si>
    <t>+0.9</t>
  </si>
  <si>
    <t>-2.6</t>
  </si>
  <si>
    <t>-1.9</t>
  </si>
  <si>
    <t>-1.6</t>
  </si>
  <si>
    <t>-0.3</t>
  </si>
  <si>
    <t>-1.7</t>
  </si>
  <si>
    <t>+2.1</t>
  </si>
  <si>
    <t>-0.9</t>
  </si>
  <si>
    <t>-1.1</t>
  </si>
  <si>
    <t>-0.4</t>
  </si>
  <si>
    <t>+2.5</t>
  </si>
  <si>
    <t>-0.7</t>
  </si>
  <si>
    <t>-0.4</t>
  </si>
  <si>
    <t>-1.0</t>
  </si>
  <si>
    <t>+0.1</t>
  </si>
  <si>
    <t>-1.6</t>
  </si>
  <si>
    <t>-0.5</t>
  </si>
  <si>
    <t>-1.5</t>
  </si>
  <si>
    <t>-1.9</t>
  </si>
  <si>
    <t>-2.2</t>
  </si>
  <si>
    <t>-2.4</t>
  </si>
  <si>
    <t>-2.1</t>
  </si>
  <si>
    <t>-1.1</t>
  </si>
  <si>
    <t>-0.8</t>
  </si>
  <si>
    <t>-1.3</t>
  </si>
  <si>
    <t>-0.5</t>
  </si>
  <si>
    <t>+0.3</t>
  </si>
  <si>
    <t>+0.8</t>
  </si>
  <si>
    <t>-0.3</t>
  </si>
  <si>
    <t>+0.3</t>
  </si>
  <si>
    <t>-2.3</t>
  </si>
  <si>
    <t>-3.0</t>
  </si>
  <si>
    <t>-1.5</t>
  </si>
  <si>
    <t>-1.4</t>
  </si>
  <si>
    <t>-0.4</t>
  </si>
  <si>
    <t>-2.1</t>
  </si>
  <si>
    <t>-0.7</t>
  </si>
  <si>
    <t>-1.1</t>
  </si>
  <si>
    <t>-2.5</t>
  </si>
  <si>
    <t>-2.4</t>
  </si>
  <si>
    <t>-1.6</t>
  </si>
  <si>
    <t>+0.0</t>
  </si>
  <si>
    <t>-1.0</t>
  </si>
  <si>
    <t>-0.8</t>
  </si>
  <si>
    <t>-1.2</t>
  </si>
  <si>
    <t>+1.8</t>
  </si>
  <si>
    <t>+0.1</t>
  </si>
  <si>
    <t>-1.8</t>
  </si>
  <si>
    <t>-2.0</t>
  </si>
  <si>
    <t>-3.1</t>
  </si>
  <si>
    <t>+0.7</t>
  </si>
  <si>
    <t>-1.5</t>
  </si>
  <si>
    <t>+0.5</t>
  </si>
  <si>
    <t>+0.2</t>
  </si>
  <si>
    <t>-1.0</t>
  </si>
  <si>
    <t>-0.1</t>
  </si>
  <si>
    <t>+0.4</t>
  </si>
  <si>
    <t>-1.4</t>
  </si>
  <si>
    <t>+1.0</t>
  </si>
  <si>
    <t>+1.3</t>
  </si>
  <si>
    <t>+0.6</t>
  </si>
  <si>
    <t>-0.7</t>
  </si>
  <si>
    <t>+0.1</t>
  </si>
  <si>
    <t>-0.2</t>
  </si>
  <si>
    <t>0.0</t>
  </si>
  <si>
    <t>+1.5</t>
  </si>
  <si>
    <t>+2.8</t>
  </si>
  <si>
    <t>+1.2</t>
  </si>
  <si>
    <t>5-20</t>
  </si>
  <si>
    <r>
      <t>3</t>
    </r>
    <r>
      <rPr>
        <sz val="11"/>
        <rFont val="ＭＳ Ｐゴシック"/>
        <family val="3"/>
      </rPr>
      <t>:54.81</t>
    </r>
  </si>
  <si>
    <r>
      <t>3</t>
    </r>
    <r>
      <rPr>
        <sz val="11"/>
        <rFont val="ＭＳ Ｐゴシック"/>
        <family val="3"/>
      </rPr>
      <t>:56.95</t>
    </r>
  </si>
  <si>
    <r>
      <t>3</t>
    </r>
    <r>
      <rPr>
        <sz val="11"/>
        <rFont val="ＭＳ Ｐゴシック"/>
        <family val="3"/>
      </rPr>
      <t>:57.93</t>
    </r>
  </si>
  <si>
    <r>
      <t>4</t>
    </r>
    <r>
      <rPr>
        <sz val="11"/>
        <rFont val="ＭＳ Ｐゴシック"/>
        <family val="3"/>
      </rPr>
      <t>:01.66</t>
    </r>
  </si>
  <si>
    <r>
      <t>4</t>
    </r>
    <r>
      <rPr>
        <sz val="11"/>
        <rFont val="ＭＳ Ｐゴシック"/>
        <family val="3"/>
      </rPr>
      <t>:13.37</t>
    </r>
  </si>
  <si>
    <r>
      <t>4</t>
    </r>
    <r>
      <rPr>
        <sz val="11"/>
        <rFont val="ＭＳ Ｐゴシック"/>
        <family val="3"/>
      </rPr>
      <t>:22.38</t>
    </r>
  </si>
  <si>
    <r>
      <t>4</t>
    </r>
    <r>
      <rPr>
        <sz val="11"/>
        <rFont val="ＭＳ Ｐゴシック"/>
        <family val="3"/>
      </rPr>
      <t>:26.58</t>
    </r>
  </si>
  <si>
    <t>5-31</t>
  </si>
  <si>
    <t>5-30</t>
  </si>
  <si>
    <t>一志Beast・5</t>
  </si>
  <si>
    <t>内城田スポーツクラブ・5</t>
  </si>
  <si>
    <t>5-33</t>
  </si>
  <si>
    <t>5-28</t>
  </si>
  <si>
    <t>5-38</t>
  </si>
  <si>
    <t>藤原陸上クラブ・5</t>
  </si>
  <si>
    <t>5-37</t>
  </si>
  <si>
    <t>5-44</t>
  </si>
  <si>
    <r>
      <t>3</t>
    </r>
    <r>
      <rPr>
        <sz val="11"/>
        <rFont val="ＭＳ Ｐゴシック"/>
        <family val="3"/>
      </rPr>
      <t>:48.72</t>
    </r>
  </si>
  <si>
    <r>
      <t>3</t>
    </r>
    <r>
      <rPr>
        <sz val="11"/>
        <rFont val="ＭＳ Ｐゴシック"/>
        <family val="3"/>
      </rPr>
      <t>:53.20</t>
    </r>
  </si>
  <si>
    <r>
      <t>4</t>
    </r>
    <r>
      <rPr>
        <sz val="11"/>
        <rFont val="ＭＳ Ｐゴシック"/>
        <family val="3"/>
      </rPr>
      <t>:00.76</t>
    </r>
  </si>
  <si>
    <r>
      <t>4</t>
    </r>
    <r>
      <rPr>
        <sz val="11"/>
        <rFont val="ＭＳ Ｐゴシック"/>
        <family val="3"/>
      </rPr>
      <t>:01.86</t>
    </r>
  </si>
  <si>
    <r>
      <t>4</t>
    </r>
    <r>
      <rPr>
        <sz val="11"/>
        <rFont val="ＭＳ Ｐゴシック"/>
        <family val="3"/>
      </rPr>
      <t>:05.59</t>
    </r>
  </si>
  <si>
    <r>
      <t>4</t>
    </r>
    <r>
      <rPr>
        <sz val="11"/>
        <rFont val="ＭＳ Ｐゴシック"/>
        <family val="3"/>
      </rPr>
      <t>:12.84</t>
    </r>
  </si>
  <si>
    <r>
      <t>4</t>
    </r>
    <r>
      <rPr>
        <sz val="11"/>
        <rFont val="ＭＳ Ｐゴシック"/>
        <family val="3"/>
      </rPr>
      <t>:15.69</t>
    </r>
  </si>
  <si>
    <r>
      <t>4</t>
    </r>
    <r>
      <rPr>
        <sz val="11"/>
        <rFont val="ＭＳ Ｐゴシック"/>
        <family val="3"/>
      </rPr>
      <t>:28.67</t>
    </r>
  </si>
  <si>
    <r>
      <t>4</t>
    </r>
    <r>
      <rPr>
        <sz val="11"/>
        <rFont val="ＭＳ Ｐゴシック"/>
        <family val="3"/>
      </rPr>
      <t>:33.02</t>
    </r>
  </si>
  <si>
    <r>
      <t>4</t>
    </r>
    <r>
      <rPr>
        <sz val="11"/>
        <rFont val="ＭＳ Ｐゴシック"/>
        <family val="3"/>
      </rPr>
      <t>:34.18</t>
    </r>
  </si>
  <si>
    <t>5-11</t>
  </si>
  <si>
    <t>5-9</t>
  </si>
  <si>
    <t>5-16</t>
  </si>
  <si>
    <t>5-1</t>
  </si>
  <si>
    <t>5-21</t>
  </si>
  <si>
    <t>5-15</t>
  </si>
  <si>
    <t>5-22</t>
  </si>
  <si>
    <t>5-23</t>
  </si>
  <si>
    <t>5-17</t>
  </si>
  <si>
    <t>5-3</t>
  </si>
  <si>
    <t>橋南スポーツクラブ・5</t>
  </si>
  <si>
    <t>津陸上クラブ・5</t>
  </si>
  <si>
    <t>上野AC・5</t>
  </si>
  <si>
    <t>5-2</t>
  </si>
  <si>
    <t>5-7</t>
  </si>
  <si>
    <t>5-12</t>
  </si>
  <si>
    <t>5-25</t>
  </si>
  <si>
    <t>津陸上クラブ・6</t>
  </si>
  <si>
    <t>内城田スポーツクラブ・6</t>
  </si>
  <si>
    <t>一志Beast・6</t>
  </si>
  <si>
    <t>上野AC・6</t>
  </si>
  <si>
    <t>橋南スポーツクラブ・6</t>
  </si>
  <si>
    <t>藤原陸上クラブ・6</t>
  </si>
  <si>
    <t>志摩陸上クラブ・6</t>
  </si>
  <si>
    <t>玉城陸上クラブ・6</t>
  </si>
  <si>
    <t>5-41</t>
  </si>
  <si>
    <t>大西　史織</t>
  </si>
  <si>
    <t>6-27</t>
  </si>
  <si>
    <t>6-5</t>
  </si>
  <si>
    <t>6-17</t>
  </si>
  <si>
    <t>6-9</t>
  </si>
  <si>
    <t>6-22</t>
  </si>
  <si>
    <t>6-29</t>
  </si>
  <si>
    <t>6-26</t>
  </si>
  <si>
    <t>6-6</t>
  </si>
  <si>
    <t>6-24</t>
  </si>
  <si>
    <t>6-7</t>
  </si>
  <si>
    <t>6-3</t>
  </si>
  <si>
    <t>6-15</t>
  </si>
  <si>
    <t>6-28</t>
  </si>
  <si>
    <t>6-16</t>
  </si>
  <si>
    <t>6-1</t>
  </si>
  <si>
    <t>6-4</t>
  </si>
  <si>
    <t>6-20</t>
  </si>
  <si>
    <t>3:27.41</t>
  </si>
  <si>
    <t>3:38.81</t>
  </si>
  <si>
    <t>3:41.04</t>
  </si>
  <si>
    <t>3:43.00</t>
  </si>
  <si>
    <t>3:46.79</t>
  </si>
  <si>
    <t>3:51.29</t>
  </si>
  <si>
    <t>3:52.53</t>
  </si>
  <si>
    <t>3:55.10</t>
  </si>
  <si>
    <t>3:57.91</t>
  </si>
  <si>
    <t>4:05.11</t>
  </si>
  <si>
    <t>4:10.40</t>
  </si>
  <si>
    <t>4:16.67</t>
  </si>
  <si>
    <t>4:18.73</t>
  </si>
  <si>
    <t>4:18.13</t>
  </si>
  <si>
    <t>6-14</t>
  </si>
  <si>
    <t>DNF</t>
  </si>
  <si>
    <t>6-12</t>
  </si>
  <si>
    <t>3:48.33</t>
  </si>
  <si>
    <t>6-30</t>
  </si>
  <si>
    <t>6-36</t>
  </si>
  <si>
    <t>6-37</t>
  </si>
  <si>
    <t>3:36.85</t>
  </si>
  <si>
    <t>6-43</t>
  </si>
  <si>
    <t>3:49.38</t>
  </si>
  <si>
    <t>6-31</t>
  </si>
  <si>
    <t>3:57.00</t>
  </si>
  <si>
    <t>6-40</t>
  </si>
  <si>
    <t>3:58.72</t>
  </si>
  <si>
    <t>6-46</t>
  </si>
  <si>
    <t>6-34</t>
  </si>
  <si>
    <t>4:00.56</t>
  </si>
  <si>
    <t>4:04.25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</si>
</sst>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  <numFmt numFmtId="179" formatCode="0.00_ "/>
    <numFmt numFmtId="180" formatCode="0_ "/>
    <numFmt numFmtId="181" formatCode="mm:ss.00"/>
  </numFmts>
  <fonts count="53">
    <font>
      <sz val="11"/>
      <name val="ＭＳ Ｐゴシック"/>
      <family val="3"/>
    </font>
    <font>
      <sz val="11"/>
      <color indexed="8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HGP創英角ﾎﾟｯﾌﾟ体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HG創英角ﾎﾟｯﾌﾟ体"/>
      <family val="3"/>
    </font>
    <font>
      <b/>
      <sz val="12"/>
      <name val="HGS創英角ﾎﾟｯﾌﾟ体"/>
      <family val="3"/>
    </font>
    <font>
      <b/>
      <sz val="11"/>
      <name val="HG創英角ﾎﾟｯﾌﾟ体"/>
      <family val="3"/>
    </font>
    <font>
      <sz val="6"/>
      <name val="ＭＳ Ｐゴシック"/>
      <family val="3"/>
    </font>
    <font>
      <b/>
      <sz val="12"/>
      <name val="HGP創英角ﾎﾟｯﾌﾟ体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2" fillId="0" borderId="0" xfId="64" applyFont="1" applyAlignment="1">
      <alignment vertical="center"/>
      <protection/>
    </xf>
    <xf numFmtId="0" fontId="13" fillId="0" borderId="0" xfId="64" applyFont="1">
      <alignment vertical="center"/>
      <protection/>
    </xf>
    <xf numFmtId="0" fontId="3" fillId="0" borderId="0" xfId="64" applyFont="1">
      <alignment vertical="center"/>
      <protection/>
    </xf>
    <xf numFmtId="0" fontId="3" fillId="0" borderId="10" xfId="0" applyFont="1" applyBorder="1" applyAlignment="1">
      <alignment horizontal="center"/>
    </xf>
    <xf numFmtId="49" fontId="3" fillId="0" borderId="10" xfId="64" applyNumberFormat="1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10" xfId="64" applyNumberFormat="1" applyFont="1" applyBorder="1" applyAlignment="1">
      <alignment horizontal="center" vertical="center"/>
      <protection/>
    </xf>
    <xf numFmtId="178" fontId="0" fillId="0" borderId="0" xfId="0" applyNumberFormat="1" applyFont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178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64" applyNumberFormat="1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7" fillId="0" borderId="10" xfId="6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7" fillId="0" borderId="10" xfId="65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7" fillId="0" borderId="10" xfId="66" applyNumberFormat="1" applyFont="1" applyFill="1" applyBorder="1" applyAlignment="1">
      <alignment horizontal="center" vertical="center"/>
      <protection/>
    </xf>
    <xf numFmtId="181" fontId="0" fillId="0" borderId="1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79" fontId="0" fillId="0" borderId="10" xfId="0" applyNumberFormat="1" applyFont="1" applyBorder="1" applyAlignment="1">
      <alignment horizontal="center"/>
    </xf>
    <xf numFmtId="178" fontId="0" fillId="0" borderId="10" xfId="64" applyNumberFormat="1" applyFont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0" fontId="2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49" fontId="0" fillId="0" borderId="0" xfId="63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79" fontId="0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3" fillId="0" borderId="10" xfId="64" applyNumberFormat="1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/>
      <protection/>
    </xf>
    <xf numFmtId="178" fontId="3" fillId="0" borderId="10" xfId="64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178" fontId="0" fillId="0" borderId="10" xfId="64" applyNumberFormat="1" applyFont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62" applyBorder="1" applyAlignment="1" quotePrefix="1">
      <alignment horizontal="center" vertical="center"/>
      <protection/>
    </xf>
    <xf numFmtId="178" fontId="3" fillId="0" borderId="10" xfId="0" applyNumberFormat="1" applyFont="1" applyBorder="1" applyAlignment="1">
      <alignment horizontal="center"/>
    </xf>
    <xf numFmtId="0" fontId="0" fillId="0" borderId="10" xfId="61" applyBorder="1" applyAlignment="1">
      <alignment horizontal="center" vertical="center"/>
      <protection/>
    </xf>
    <xf numFmtId="0" fontId="0" fillId="0" borderId="10" xfId="62" applyFill="1" applyBorder="1" applyAlignment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10" xfId="61" applyFill="1" applyBorder="1" applyAlignment="1">
      <alignment horizontal="center" vertical="center"/>
      <protection/>
    </xf>
    <xf numFmtId="179" fontId="0" fillId="0" borderId="10" xfId="0" applyNumberFormat="1" applyBorder="1" applyAlignment="1">
      <alignment horizontal="center"/>
    </xf>
    <xf numFmtId="49" fontId="0" fillId="0" borderId="10" xfId="62" applyNumberFormat="1" applyFont="1" applyFill="1" applyBorder="1" applyAlignment="1">
      <alignment horizontal="center" vertical="center"/>
      <protection/>
    </xf>
    <xf numFmtId="49" fontId="0" fillId="0" borderId="10" xfId="61" applyNumberFormat="1" applyFont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/>
    </xf>
    <xf numFmtId="0" fontId="0" fillId="0" borderId="10" xfId="62" applyFont="1" applyBorder="1" applyAlignment="1" quotePrefix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63" applyNumberFormat="1" applyFont="1" applyFill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/>
      <protection/>
    </xf>
    <xf numFmtId="49" fontId="0" fillId="0" borderId="0" xfId="63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/>
    </xf>
    <xf numFmtId="0" fontId="0" fillId="0" borderId="0" xfId="61" applyAlignment="1">
      <alignment horizontal="center" vertical="center"/>
      <protection/>
    </xf>
    <xf numFmtId="0" fontId="3" fillId="33" borderId="10" xfId="0" applyFont="1" applyFill="1" applyBorder="1" applyAlignment="1">
      <alignment horizontal="center"/>
    </xf>
    <xf numFmtId="49" fontId="3" fillId="33" borderId="10" xfId="64" applyNumberFormat="1" applyFont="1" applyFill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178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49" fontId="3" fillId="33" borderId="10" xfId="64" applyNumberFormat="1" applyFont="1" applyFill="1" applyBorder="1" applyAlignment="1">
      <alignment horizontal="center" vertical="center"/>
      <protection/>
    </xf>
    <xf numFmtId="0" fontId="0" fillId="33" borderId="10" xfId="62" applyFill="1" applyBorder="1" applyAlignment="1">
      <alignment horizontal="center" vertical="center"/>
      <protection/>
    </xf>
    <xf numFmtId="179" fontId="0" fillId="33" borderId="10" xfId="0" applyNumberFormat="1" applyFont="1" applyFill="1" applyBorder="1" applyAlignment="1">
      <alignment horizontal="center"/>
    </xf>
    <xf numFmtId="0" fontId="0" fillId="0" borderId="10" xfId="62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78" fontId="2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/>
    </xf>
    <xf numFmtId="179" fontId="2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61" applyFont="1" applyFill="1" applyBorder="1" applyAlignment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9" fontId="0" fillId="33" borderId="10" xfId="63" applyNumberFormat="1" applyFont="1" applyFill="1" applyBorder="1" applyAlignment="1">
      <alignment horizontal="center" vertical="center"/>
      <protection/>
    </xf>
    <xf numFmtId="178" fontId="0" fillId="33" borderId="1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1" fontId="0" fillId="33" borderId="10" xfId="0" applyNumberFormat="1" applyFont="1" applyFill="1" applyBorder="1" applyAlignment="1">
      <alignment/>
    </xf>
    <xf numFmtId="17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10" xfId="61" applyNumberFormat="1" applyFont="1" applyFill="1" applyBorder="1" applyAlignment="1">
      <alignment horizontal="center" vertical="center"/>
      <protection/>
    </xf>
    <xf numFmtId="49" fontId="0" fillId="33" borderId="10" xfId="62" applyNumberFormat="1" applyFont="1" applyFill="1" applyBorder="1" applyAlignment="1">
      <alignment horizontal="center" vertical="center"/>
      <protection/>
    </xf>
    <xf numFmtId="0" fontId="0" fillId="33" borderId="10" xfId="62" applyFont="1" applyFill="1" applyBorder="1" applyAlignment="1">
      <alignment horizontal="center" vertical="center"/>
      <protection/>
    </xf>
    <xf numFmtId="176" fontId="0" fillId="33" borderId="0" xfId="0" applyNumberFormat="1" applyFont="1" applyFill="1" applyBorder="1" applyAlignment="1">
      <alignment horizontal="center"/>
    </xf>
    <xf numFmtId="176" fontId="0" fillId="33" borderId="10" xfId="0" applyNumberFormat="1" applyFont="1" applyFill="1" applyBorder="1" applyAlignment="1">
      <alignment horizontal="center"/>
    </xf>
    <xf numFmtId="179" fontId="2" fillId="33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0" fontId="3" fillId="33" borderId="10" xfId="62" applyFont="1" applyFill="1" applyBorder="1" applyAlignment="1" quotePrefix="1">
      <alignment horizontal="center" vertical="center"/>
      <protection/>
    </xf>
    <xf numFmtId="0" fontId="3" fillId="33" borderId="10" xfId="62" applyFont="1" applyFill="1" applyBorder="1" applyAlignment="1">
      <alignment horizontal="center" vertical="center"/>
      <protection/>
    </xf>
    <xf numFmtId="179" fontId="2" fillId="33" borderId="10" xfId="0" applyNumberFormat="1" applyFont="1" applyFill="1" applyBorder="1" applyAlignment="1">
      <alignment/>
    </xf>
    <xf numFmtId="49" fontId="0" fillId="0" borderId="10" xfId="61" applyNumberFormat="1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0" fillId="33" borderId="10" xfId="62" applyFont="1" applyFill="1" applyBorder="1" applyAlignment="1">
      <alignment horizontal="center"/>
      <protection/>
    </xf>
    <xf numFmtId="49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 horizontal="center"/>
    </xf>
    <xf numFmtId="0" fontId="0" fillId="0" borderId="10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1" fontId="0" fillId="34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62" applyFont="1" applyBorder="1" applyAlignment="1">
      <alignment horizontal="center"/>
      <protection/>
    </xf>
    <xf numFmtId="0" fontId="0" fillId="0" borderId="10" xfId="62" applyFont="1" applyBorder="1" applyAlignment="1" quotePrefix="1">
      <alignment horizontal="center" vertical="center"/>
      <protection/>
    </xf>
    <xf numFmtId="0" fontId="14" fillId="0" borderId="1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51" fillId="0" borderId="10" xfId="61" applyFont="1" applyBorder="1" applyAlignment="1">
      <alignment horizontal="center" vertical="center"/>
      <protection/>
    </xf>
    <xf numFmtId="0" fontId="52" fillId="0" borderId="10" xfId="61" applyFont="1" applyBorder="1" applyAlignment="1">
      <alignment horizontal="center" vertical="center"/>
      <protection/>
    </xf>
    <xf numFmtId="0" fontId="51" fillId="0" borderId="10" xfId="62" applyFont="1" applyBorder="1" applyAlignment="1">
      <alignment horizontal="center" vertical="center"/>
      <protection/>
    </xf>
    <xf numFmtId="0" fontId="52" fillId="0" borderId="10" xfId="62" applyFont="1" applyBorder="1" applyAlignment="1">
      <alignment horizontal="center" vertical="center"/>
      <protection/>
    </xf>
    <xf numFmtId="0" fontId="51" fillId="0" borderId="10" xfId="61" applyFont="1" applyFill="1" applyBorder="1" applyAlignment="1">
      <alignment horizontal="center" vertical="center"/>
      <protection/>
    </xf>
    <xf numFmtId="0" fontId="51" fillId="0" borderId="10" xfId="62" applyFont="1" applyBorder="1" applyAlignment="1" quotePrefix="1">
      <alignment horizontal="center" vertical="center"/>
      <protection/>
    </xf>
    <xf numFmtId="0" fontId="52" fillId="0" borderId="10" xfId="61" applyFont="1" applyFill="1" applyBorder="1" applyAlignment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181" fontId="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7" fillId="0" borderId="0" xfId="66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1" fillId="0" borderId="10" xfId="62" applyFont="1" applyFill="1" applyBorder="1" applyAlignment="1">
      <alignment horizontal="center" vertical="center"/>
      <protection/>
    </xf>
    <xf numFmtId="0" fontId="52" fillId="0" borderId="1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 quotePrefix="1">
      <alignment horizontal="center" vertical="center"/>
      <protection/>
    </xf>
    <xf numFmtId="17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12" xfId="64" applyFont="1" applyBorder="1" applyAlignment="1">
      <alignment horizontal="center" vertical="center"/>
      <protection/>
    </xf>
    <xf numFmtId="0" fontId="8" fillId="0" borderId="0" xfId="64" applyFont="1" applyAlignment="1">
      <alignment horizontal="center" vertical="center"/>
      <protection/>
    </xf>
    <xf numFmtId="0" fontId="13" fillId="0" borderId="11" xfId="0" applyFont="1" applyBorder="1" applyAlignment="1">
      <alignment horizontal="left"/>
    </xf>
    <xf numFmtId="0" fontId="8" fillId="0" borderId="0" xfId="64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_５年男" xfId="63"/>
    <cellStyle name="標準_オープン1・２年" xfId="64"/>
    <cellStyle name="標準_オープン５年" xfId="65"/>
    <cellStyle name="標準_オープン６年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ys0601@yahoo.co.jp" TargetMode="External" /><Relationship Id="rId2" Type="http://schemas.openxmlformats.org/officeDocument/2006/relationships/hyperlink" Target="mailto:httokuda@lilac.ocn.ne.jp" TargetMode="External" /><Relationship Id="rId3" Type="http://schemas.openxmlformats.org/officeDocument/2006/relationships/hyperlink" Target="mailto:httokuda@lilac.ocn.ne.jp" TargetMode="External" /><Relationship Id="rId4" Type="http://schemas.openxmlformats.org/officeDocument/2006/relationships/hyperlink" Target="mailto:cxxfm@yahoo.co.jp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ys0601@yahoo.co.jp" TargetMode="External" /><Relationship Id="rId2" Type="http://schemas.openxmlformats.org/officeDocument/2006/relationships/hyperlink" Target="mailto:httokuda@lilac.ocn.ne.jp" TargetMode="External" /><Relationship Id="rId3" Type="http://schemas.openxmlformats.org/officeDocument/2006/relationships/hyperlink" Target="mailto:httokuda@lilac.ocn.ne.jp" TargetMode="External" /><Relationship Id="rId4" Type="http://schemas.openxmlformats.org/officeDocument/2006/relationships/hyperlink" Target="mailto:komaki-h@amigo2.ne.jp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6.75390625" style="1" bestFit="1" customWidth="1"/>
    <col min="3" max="3" width="15.75390625" style="1" bestFit="1" customWidth="1"/>
    <col min="4" max="4" width="24.625" style="1" bestFit="1" customWidth="1"/>
    <col min="5" max="5" width="10.625" style="76" customWidth="1"/>
    <col min="6" max="6" width="7.75390625" style="31" customWidth="1"/>
    <col min="7" max="7" width="11.875" style="1" customWidth="1"/>
    <col min="8" max="8" width="10.625" style="1" customWidth="1"/>
    <col min="9" max="9" width="6.75390625" style="1" customWidth="1"/>
    <col min="10" max="10" width="9.25390625" style="1" customWidth="1"/>
    <col min="11" max="11" width="10.625" style="1" customWidth="1"/>
    <col min="12" max="13" width="9.25390625" style="1" customWidth="1"/>
    <col min="14" max="16384" width="9.00390625" style="1" customWidth="1"/>
  </cols>
  <sheetData>
    <row r="1" spans="2:6" ht="17.25">
      <c r="B1" s="229" t="s">
        <v>461</v>
      </c>
      <c r="C1" s="229"/>
      <c r="D1" s="229"/>
      <c r="E1" s="229"/>
      <c r="F1" s="2"/>
    </row>
    <row r="3" spans="1:13" ht="17.25">
      <c r="A3" s="1" t="s">
        <v>11</v>
      </c>
      <c r="E3" s="76" t="s">
        <v>12</v>
      </c>
      <c r="H3" s="1" t="s">
        <v>13</v>
      </c>
      <c r="K3" s="1" t="s">
        <v>14</v>
      </c>
      <c r="M3" s="1" t="s">
        <v>15</v>
      </c>
    </row>
    <row r="4" spans="1:12" ht="17.25">
      <c r="A4" s="1" t="s">
        <v>16</v>
      </c>
      <c r="B4" s="1" t="s">
        <v>17</v>
      </c>
      <c r="C4" s="1" t="s">
        <v>18</v>
      </c>
      <c r="D4" s="1" t="s">
        <v>19</v>
      </c>
      <c r="E4" s="77" t="s">
        <v>20</v>
      </c>
      <c r="F4" s="39" t="s">
        <v>152</v>
      </c>
      <c r="G4" s="1" t="s">
        <v>21</v>
      </c>
      <c r="H4" s="1" t="s">
        <v>22</v>
      </c>
      <c r="I4" s="39" t="s">
        <v>152</v>
      </c>
      <c r="J4" s="1" t="s">
        <v>21</v>
      </c>
      <c r="K4" s="1" t="s">
        <v>23</v>
      </c>
      <c r="L4" s="1" t="s">
        <v>21</v>
      </c>
    </row>
    <row r="5" spans="1:13" s="17" customFormat="1" ht="17.25" customHeight="1">
      <c r="A5" s="54">
        <v>13</v>
      </c>
      <c r="B5" s="148" t="s">
        <v>38</v>
      </c>
      <c r="C5" s="125" t="s">
        <v>186</v>
      </c>
      <c r="D5" s="125" t="s">
        <v>196</v>
      </c>
      <c r="E5" s="87">
        <v>8.9</v>
      </c>
      <c r="F5" s="46" t="s">
        <v>507</v>
      </c>
      <c r="G5" s="191">
        <f aca="true" t="shared" si="0" ref="G5:G18">ROUND(25.4347*(25.5-E5*2.1)^1.34,0)</f>
        <v>333</v>
      </c>
      <c r="H5" s="47">
        <v>3.12</v>
      </c>
      <c r="I5" s="46" t="s">
        <v>507</v>
      </c>
      <c r="J5" s="191">
        <f aca="true" t="shared" si="1" ref="J5:J18">ROUND(0.14354*(100*H5-1.77)^1.385,0)</f>
        <v>405</v>
      </c>
      <c r="K5" s="48">
        <v>34.33</v>
      </c>
      <c r="L5" s="191">
        <f aca="true" t="shared" si="2" ref="L5:L18">ROUND(10.14*(K5-3)^1.02,0)</f>
        <v>340</v>
      </c>
      <c r="M5" s="191">
        <f aca="true" t="shared" si="3" ref="M5:M22">ROUND(G5+J5+L5,0)</f>
        <v>1078</v>
      </c>
    </row>
    <row r="6" spans="1:13" s="17" customFormat="1" ht="17.25" customHeight="1">
      <c r="A6" s="54">
        <v>4</v>
      </c>
      <c r="B6" s="148" t="s">
        <v>39</v>
      </c>
      <c r="C6" s="226" t="s">
        <v>177</v>
      </c>
      <c r="D6" s="126"/>
      <c r="E6" s="87">
        <v>9.14</v>
      </c>
      <c r="F6" s="46" t="s">
        <v>505</v>
      </c>
      <c r="G6" s="191">
        <f t="shared" si="0"/>
        <v>300</v>
      </c>
      <c r="H6" s="47">
        <v>3.03</v>
      </c>
      <c r="I6" s="46" t="s">
        <v>545</v>
      </c>
      <c r="J6" s="191">
        <f t="shared" si="1"/>
        <v>389</v>
      </c>
      <c r="K6" s="48">
        <v>36.48</v>
      </c>
      <c r="L6" s="191">
        <f t="shared" si="2"/>
        <v>364</v>
      </c>
      <c r="M6" s="191">
        <f t="shared" si="3"/>
        <v>1053</v>
      </c>
    </row>
    <row r="7" spans="1:13" s="17" customFormat="1" ht="17.25" customHeight="1">
      <c r="A7" s="54">
        <v>12</v>
      </c>
      <c r="B7" s="148" t="s">
        <v>28</v>
      </c>
      <c r="C7" s="125" t="s">
        <v>185</v>
      </c>
      <c r="D7" s="125" t="s">
        <v>197</v>
      </c>
      <c r="E7" s="87">
        <v>9.07</v>
      </c>
      <c r="F7" s="46" t="s">
        <v>506</v>
      </c>
      <c r="G7" s="191">
        <f t="shared" si="0"/>
        <v>309</v>
      </c>
      <c r="H7" s="47">
        <v>2.93</v>
      </c>
      <c r="I7" s="46" t="s">
        <v>543</v>
      </c>
      <c r="J7" s="191">
        <f t="shared" si="1"/>
        <v>371</v>
      </c>
      <c r="K7" s="48">
        <v>22.58</v>
      </c>
      <c r="L7" s="191">
        <f t="shared" si="2"/>
        <v>211</v>
      </c>
      <c r="M7" s="191">
        <f t="shared" si="3"/>
        <v>891</v>
      </c>
    </row>
    <row r="8" spans="1:13" s="17" customFormat="1" ht="17.25" customHeight="1">
      <c r="A8" s="54">
        <v>17</v>
      </c>
      <c r="B8" s="148" t="s">
        <v>41</v>
      </c>
      <c r="C8" s="125" t="s">
        <v>190</v>
      </c>
      <c r="D8" s="125" t="s">
        <v>198</v>
      </c>
      <c r="E8" s="87">
        <v>9.05</v>
      </c>
      <c r="F8" s="46" t="s">
        <v>507</v>
      </c>
      <c r="G8" s="191">
        <f t="shared" si="0"/>
        <v>312</v>
      </c>
      <c r="H8" s="47">
        <v>2.72</v>
      </c>
      <c r="I8" s="46" t="s">
        <v>545</v>
      </c>
      <c r="J8" s="191">
        <f t="shared" si="1"/>
        <v>335</v>
      </c>
      <c r="K8" s="48">
        <v>25.2</v>
      </c>
      <c r="L8" s="191">
        <f t="shared" si="2"/>
        <v>240</v>
      </c>
      <c r="M8" s="191">
        <f t="shared" si="3"/>
        <v>887</v>
      </c>
    </row>
    <row r="9" spans="1:13" s="17" customFormat="1" ht="17.25" customHeight="1">
      <c r="A9" s="54">
        <v>10</v>
      </c>
      <c r="B9" s="148" t="s">
        <v>32</v>
      </c>
      <c r="C9" s="125" t="s">
        <v>183</v>
      </c>
      <c r="D9" s="125" t="s">
        <v>196</v>
      </c>
      <c r="E9" s="87">
        <v>9.13</v>
      </c>
      <c r="F9" s="46" t="s">
        <v>506</v>
      </c>
      <c r="G9" s="191">
        <f t="shared" si="0"/>
        <v>301</v>
      </c>
      <c r="H9" s="47">
        <v>2.86</v>
      </c>
      <c r="I9" s="46" t="s">
        <v>507</v>
      </c>
      <c r="J9" s="191">
        <f t="shared" si="1"/>
        <v>359</v>
      </c>
      <c r="K9" s="48">
        <v>23.18</v>
      </c>
      <c r="L9" s="191">
        <f t="shared" si="2"/>
        <v>217</v>
      </c>
      <c r="M9" s="191">
        <f t="shared" si="3"/>
        <v>877</v>
      </c>
    </row>
    <row r="10" spans="1:13" s="17" customFormat="1" ht="17.25" customHeight="1">
      <c r="A10" s="54">
        <v>14</v>
      </c>
      <c r="B10" s="148" t="s">
        <v>31</v>
      </c>
      <c r="C10" s="125" t="s">
        <v>187</v>
      </c>
      <c r="D10" s="125" t="s">
        <v>193</v>
      </c>
      <c r="E10" s="87">
        <v>9.32</v>
      </c>
      <c r="F10" s="46" t="s">
        <v>507</v>
      </c>
      <c r="G10" s="191">
        <f t="shared" si="0"/>
        <v>276</v>
      </c>
      <c r="H10" s="47">
        <v>2.9</v>
      </c>
      <c r="I10" s="46" t="s">
        <v>507</v>
      </c>
      <c r="J10" s="191">
        <f t="shared" si="1"/>
        <v>366</v>
      </c>
      <c r="K10" s="48">
        <v>24.44</v>
      </c>
      <c r="L10" s="191">
        <f t="shared" si="2"/>
        <v>231</v>
      </c>
      <c r="M10" s="191">
        <f t="shared" si="3"/>
        <v>873</v>
      </c>
    </row>
    <row r="11" spans="1:13" s="17" customFormat="1" ht="17.25" customHeight="1">
      <c r="A11" s="54">
        <v>9</v>
      </c>
      <c r="B11" s="148" t="s">
        <v>30</v>
      </c>
      <c r="C11" s="126" t="s">
        <v>182</v>
      </c>
      <c r="D11" s="126"/>
      <c r="E11" s="87">
        <v>9.2</v>
      </c>
      <c r="F11" s="46" t="s">
        <v>506</v>
      </c>
      <c r="G11" s="191">
        <f t="shared" si="0"/>
        <v>292</v>
      </c>
      <c r="H11" s="47">
        <v>2.84</v>
      </c>
      <c r="I11" s="46" t="s">
        <v>546</v>
      </c>
      <c r="J11" s="191">
        <f t="shared" si="1"/>
        <v>356</v>
      </c>
      <c r="K11" s="48">
        <v>20.6</v>
      </c>
      <c r="L11" s="191">
        <f t="shared" si="2"/>
        <v>189</v>
      </c>
      <c r="M11" s="191">
        <f t="shared" si="3"/>
        <v>837</v>
      </c>
    </row>
    <row r="12" spans="1:13" s="17" customFormat="1" ht="17.25" customHeight="1">
      <c r="A12" s="54">
        <v>7</v>
      </c>
      <c r="B12" s="148" t="s">
        <v>37</v>
      </c>
      <c r="C12" s="226" t="s">
        <v>180</v>
      </c>
      <c r="D12" s="126"/>
      <c r="E12" s="87">
        <v>9.18</v>
      </c>
      <c r="F12" s="46" t="s">
        <v>506</v>
      </c>
      <c r="G12" s="191">
        <f t="shared" si="0"/>
        <v>295</v>
      </c>
      <c r="H12" s="47">
        <v>2.54</v>
      </c>
      <c r="I12" s="46" t="s">
        <v>538</v>
      </c>
      <c r="J12" s="191">
        <f t="shared" si="1"/>
        <v>304</v>
      </c>
      <c r="K12" s="48">
        <v>24.42</v>
      </c>
      <c r="L12" s="191">
        <f t="shared" si="2"/>
        <v>231</v>
      </c>
      <c r="M12" s="191">
        <f t="shared" si="3"/>
        <v>830</v>
      </c>
    </row>
    <row r="13" spans="1:13" s="17" customFormat="1" ht="17.25" customHeight="1">
      <c r="A13" s="54">
        <v>8</v>
      </c>
      <c r="B13" s="148" t="s">
        <v>29</v>
      </c>
      <c r="C13" s="125" t="s">
        <v>181</v>
      </c>
      <c r="D13" s="125" t="s">
        <v>194</v>
      </c>
      <c r="E13" s="87">
        <v>8.98</v>
      </c>
      <c r="F13" s="46" t="s">
        <v>506</v>
      </c>
      <c r="G13" s="191">
        <f t="shared" si="0"/>
        <v>322</v>
      </c>
      <c r="H13" s="47">
        <v>2.59</v>
      </c>
      <c r="I13" s="46" t="s">
        <v>489</v>
      </c>
      <c r="J13" s="191">
        <f t="shared" si="1"/>
        <v>313</v>
      </c>
      <c r="K13" s="48">
        <v>20.25</v>
      </c>
      <c r="L13" s="191">
        <f t="shared" si="2"/>
        <v>185</v>
      </c>
      <c r="M13" s="191">
        <f t="shared" si="3"/>
        <v>820</v>
      </c>
    </row>
    <row r="14" spans="1:13" s="17" customFormat="1" ht="17.25" customHeight="1">
      <c r="A14" s="54">
        <v>3</v>
      </c>
      <c r="B14" s="148" t="s">
        <v>34</v>
      </c>
      <c r="C14" s="226" t="s">
        <v>176</v>
      </c>
      <c r="D14" s="126"/>
      <c r="E14" s="87">
        <v>10.17</v>
      </c>
      <c r="F14" s="46" t="s">
        <v>505</v>
      </c>
      <c r="G14" s="191">
        <f t="shared" si="0"/>
        <v>171</v>
      </c>
      <c r="H14" s="47">
        <v>2.54</v>
      </c>
      <c r="I14" s="46" t="s">
        <v>507</v>
      </c>
      <c r="J14" s="191">
        <f t="shared" si="1"/>
        <v>304</v>
      </c>
      <c r="K14" s="48">
        <v>33.82</v>
      </c>
      <c r="L14" s="191">
        <f t="shared" si="2"/>
        <v>335</v>
      </c>
      <c r="M14" s="191">
        <f t="shared" si="3"/>
        <v>810</v>
      </c>
    </row>
    <row r="15" spans="1:13" s="17" customFormat="1" ht="17.25" customHeight="1">
      <c r="A15" s="54">
        <v>6</v>
      </c>
      <c r="B15" s="148" t="s">
        <v>27</v>
      </c>
      <c r="C15" s="125" t="s">
        <v>179</v>
      </c>
      <c r="D15" s="125" t="s">
        <v>195</v>
      </c>
      <c r="E15" s="87">
        <v>9.81</v>
      </c>
      <c r="F15" s="46" t="s">
        <v>505</v>
      </c>
      <c r="G15" s="191">
        <f t="shared" si="0"/>
        <v>214</v>
      </c>
      <c r="H15" s="47">
        <v>2.52</v>
      </c>
      <c r="I15" s="46" t="s">
        <v>546</v>
      </c>
      <c r="J15" s="191">
        <f t="shared" si="1"/>
        <v>301</v>
      </c>
      <c r="K15" s="48">
        <v>21.18</v>
      </c>
      <c r="L15" s="191">
        <f t="shared" si="2"/>
        <v>195</v>
      </c>
      <c r="M15" s="191">
        <f t="shared" si="3"/>
        <v>710</v>
      </c>
    </row>
    <row r="16" spans="1:13" s="17" customFormat="1" ht="17.25" customHeight="1">
      <c r="A16" s="54">
        <v>18</v>
      </c>
      <c r="B16" s="148" t="s">
        <v>155</v>
      </c>
      <c r="C16" s="125" t="s">
        <v>191</v>
      </c>
      <c r="D16" s="125" t="s">
        <v>194</v>
      </c>
      <c r="E16" s="87">
        <v>10.24</v>
      </c>
      <c r="F16" s="46" t="s">
        <v>507</v>
      </c>
      <c r="G16" s="191">
        <f t="shared" si="0"/>
        <v>163</v>
      </c>
      <c r="H16" s="47">
        <v>2.47</v>
      </c>
      <c r="I16" s="46" t="s">
        <v>491</v>
      </c>
      <c r="J16" s="191">
        <f t="shared" si="1"/>
        <v>293</v>
      </c>
      <c r="K16" s="48">
        <v>25.2</v>
      </c>
      <c r="L16" s="191">
        <f t="shared" si="2"/>
        <v>240</v>
      </c>
      <c r="M16" s="191">
        <f t="shared" si="3"/>
        <v>696</v>
      </c>
    </row>
    <row r="17" spans="1:13" s="17" customFormat="1" ht="17.25" customHeight="1">
      <c r="A17" s="54">
        <v>5</v>
      </c>
      <c r="B17" s="148" t="s">
        <v>35</v>
      </c>
      <c r="C17" s="125" t="s">
        <v>178</v>
      </c>
      <c r="D17" s="125" t="s">
        <v>194</v>
      </c>
      <c r="E17" s="87">
        <v>10.16</v>
      </c>
      <c r="F17" s="46" t="s">
        <v>505</v>
      </c>
      <c r="G17" s="191">
        <f t="shared" si="0"/>
        <v>172</v>
      </c>
      <c r="H17" s="47">
        <v>2.36</v>
      </c>
      <c r="I17" s="46" t="s">
        <v>546</v>
      </c>
      <c r="J17" s="191">
        <f t="shared" si="1"/>
        <v>275</v>
      </c>
      <c r="K17" s="48">
        <v>14.32</v>
      </c>
      <c r="L17" s="191">
        <f t="shared" si="2"/>
        <v>120</v>
      </c>
      <c r="M17" s="191">
        <f t="shared" si="3"/>
        <v>567</v>
      </c>
    </row>
    <row r="18" spans="1:13" s="17" customFormat="1" ht="17.25" customHeight="1">
      <c r="A18" s="54">
        <v>15</v>
      </c>
      <c r="B18" s="148" t="s">
        <v>25</v>
      </c>
      <c r="C18" s="126" t="s">
        <v>188</v>
      </c>
      <c r="D18" s="126"/>
      <c r="E18" s="87">
        <v>10.43</v>
      </c>
      <c r="F18" s="46" t="s">
        <v>507</v>
      </c>
      <c r="G18" s="191">
        <f t="shared" si="0"/>
        <v>141</v>
      </c>
      <c r="H18" s="47">
        <v>1.76</v>
      </c>
      <c r="I18" s="46" t="s">
        <v>491</v>
      </c>
      <c r="J18" s="191">
        <f t="shared" si="1"/>
        <v>182</v>
      </c>
      <c r="K18" s="48">
        <v>12.26</v>
      </c>
      <c r="L18" s="191">
        <f t="shared" si="2"/>
        <v>98</v>
      </c>
      <c r="M18" s="191">
        <f t="shared" si="3"/>
        <v>421</v>
      </c>
    </row>
    <row r="19" spans="1:13" ht="17.25" customHeight="1">
      <c r="A19" s="180">
        <v>1</v>
      </c>
      <c r="B19" s="181" t="s">
        <v>26</v>
      </c>
      <c r="C19" s="152" t="s">
        <v>174</v>
      </c>
      <c r="D19" s="152" t="s">
        <v>192</v>
      </c>
      <c r="E19" s="182"/>
      <c r="F19" s="169"/>
      <c r="G19" s="183">
        <v>0</v>
      </c>
      <c r="H19" s="184"/>
      <c r="I19" s="169"/>
      <c r="J19" s="183">
        <v>0</v>
      </c>
      <c r="K19" s="165"/>
      <c r="L19" s="183">
        <v>0</v>
      </c>
      <c r="M19" s="183">
        <f t="shared" si="3"/>
        <v>0</v>
      </c>
    </row>
    <row r="20" spans="1:13" s="185" customFormat="1" ht="17.25" customHeight="1">
      <c r="A20" s="180">
        <v>2</v>
      </c>
      <c r="B20" s="181" t="s">
        <v>24</v>
      </c>
      <c r="C20" s="152" t="s">
        <v>175</v>
      </c>
      <c r="D20" s="152" t="s">
        <v>193</v>
      </c>
      <c r="E20" s="182"/>
      <c r="F20" s="169"/>
      <c r="G20" s="183">
        <v>0</v>
      </c>
      <c r="H20" s="184"/>
      <c r="I20" s="169"/>
      <c r="J20" s="183">
        <v>0</v>
      </c>
      <c r="K20" s="165"/>
      <c r="L20" s="183">
        <v>0</v>
      </c>
      <c r="M20" s="183">
        <f t="shared" si="3"/>
        <v>0</v>
      </c>
    </row>
    <row r="21" spans="1:13" ht="17.25" customHeight="1">
      <c r="A21" s="180">
        <v>11</v>
      </c>
      <c r="B21" s="181" t="s">
        <v>36</v>
      </c>
      <c r="C21" s="152" t="s">
        <v>184</v>
      </c>
      <c r="D21" s="152" t="s">
        <v>194</v>
      </c>
      <c r="E21" s="182"/>
      <c r="F21" s="169"/>
      <c r="G21" s="183">
        <v>0</v>
      </c>
      <c r="H21" s="184"/>
      <c r="I21" s="169"/>
      <c r="J21" s="183">
        <v>0</v>
      </c>
      <c r="K21" s="165"/>
      <c r="L21" s="183">
        <v>0</v>
      </c>
      <c r="M21" s="183">
        <f t="shared" si="3"/>
        <v>0</v>
      </c>
    </row>
    <row r="22" spans="1:13" ht="17.25" customHeight="1">
      <c r="A22" s="180">
        <v>16</v>
      </c>
      <c r="B22" s="181" t="s">
        <v>33</v>
      </c>
      <c r="C22" s="179" t="s">
        <v>189</v>
      </c>
      <c r="D22" s="179"/>
      <c r="E22" s="182"/>
      <c r="F22" s="169"/>
      <c r="G22" s="183">
        <v>0</v>
      </c>
      <c r="H22" s="184"/>
      <c r="I22" s="169"/>
      <c r="J22" s="183">
        <v>0</v>
      </c>
      <c r="K22" s="165"/>
      <c r="L22" s="183">
        <v>0</v>
      </c>
      <c r="M22" s="183">
        <f t="shared" si="3"/>
        <v>0</v>
      </c>
    </row>
    <row r="23" spans="1:11" ht="17.25" customHeight="1">
      <c r="A23" s="12"/>
      <c r="B23" s="54"/>
      <c r="C23" s="90"/>
      <c r="D23" s="86"/>
      <c r="E23" s="91"/>
      <c r="F23" s="92"/>
      <c r="H23" s="31"/>
      <c r="I23" s="76"/>
      <c r="K23" s="93"/>
    </row>
    <row r="24" spans="1:11" ht="17.25" customHeight="1">
      <c r="A24" s="54"/>
      <c r="B24" s="54"/>
      <c r="C24" s="94"/>
      <c r="D24" s="86"/>
      <c r="E24" s="91"/>
      <c r="F24" s="92"/>
      <c r="H24" s="31"/>
      <c r="I24" s="76"/>
      <c r="K24" s="93"/>
    </row>
    <row r="25" spans="1:13" s="17" customFormat="1" ht="17.25" customHeight="1">
      <c r="A25" s="12"/>
      <c r="B25" s="54"/>
      <c r="C25" s="94"/>
      <c r="D25" s="86"/>
      <c r="E25" s="91"/>
      <c r="F25" s="92"/>
      <c r="G25" s="1"/>
      <c r="H25" s="31"/>
      <c r="I25" s="76"/>
      <c r="J25" s="1"/>
      <c r="K25" s="93"/>
      <c r="L25" s="1"/>
      <c r="M25" s="1"/>
    </row>
    <row r="26" spans="1:5" ht="17.25">
      <c r="A26" s="54"/>
      <c r="B26" s="54"/>
      <c r="C26" s="94"/>
      <c r="D26" s="86"/>
      <c r="E26" s="91"/>
    </row>
    <row r="27" spans="1:5" ht="17.25">
      <c r="A27" s="12"/>
      <c r="B27" s="54"/>
      <c r="C27" s="95"/>
      <c r="D27" s="86"/>
      <c r="E27" s="91"/>
    </row>
    <row r="28" spans="1:5" ht="17.25">
      <c r="A28" s="54"/>
      <c r="B28" s="54"/>
      <c r="C28" s="94"/>
      <c r="D28" s="96"/>
      <c r="E28" s="91"/>
    </row>
    <row r="29" spans="1:5" ht="17.25">
      <c r="A29" s="12"/>
      <c r="B29" s="54"/>
      <c r="C29" s="94"/>
      <c r="D29" s="86"/>
      <c r="E29" s="91"/>
    </row>
    <row r="30" spans="1:5" ht="17.25">
      <c r="A30" s="54"/>
      <c r="B30" s="54"/>
      <c r="C30" s="94"/>
      <c r="D30" s="86"/>
      <c r="E30" s="91"/>
    </row>
    <row r="31" spans="1:5" ht="17.25">
      <c r="A31" s="12"/>
      <c r="B31" s="54"/>
      <c r="C31" s="94"/>
      <c r="D31" s="86"/>
      <c r="E31" s="91"/>
    </row>
    <row r="32" spans="1:5" ht="17.25">
      <c r="A32" s="54"/>
      <c r="B32" s="54"/>
      <c r="C32" s="97"/>
      <c r="D32" s="86"/>
      <c r="E32" s="91"/>
    </row>
    <row r="33" spans="1:5" ht="17.25">
      <c r="A33" s="12"/>
      <c r="B33" s="54"/>
      <c r="C33" s="94"/>
      <c r="D33" s="86"/>
      <c r="E33" s="91"/>
    </row>
    <row r="34" spans="1:5" ht="17.25">
      <c r="A34" s="54"/>
      <c r="B34" s="54"/>
      <c r="C34" s="94"/>
      <c r="D34" s="86"/>
      <c r="E34" s="91"/>
    </row>
    <row r="35" spans="1:5" ht="17.25">
      <c r="A35" s="12"/>
      <c r="B35" s="54"/>
      <c r="C35" s="94"/>
      <c r="D35" s="86"/>
      <c r="E35" s="91"/>
    </row>
    <row r="36" spans="1:5" ht="17.25">
      <c r="A36" s="54"/>
      <c r="B36" s="54"/>
      <c r="C36" s="94"/>
      <c r="D36" s="86"/>
      <c r="E36" s="91"/>
    </row>
    <row r="37" spans="1:5" ht="17.25">
      <c r="A37" s="12"/>
      <c r="C37" s="95"/>
      <c r="D37" s="86"/>
      <c r="E37" s="91"/>
    </row>
    <row r="38" spans="1:5" ht="17.25">
      <c r="A38" s="54"/>
      <c r="C38" s="90"/>
      <c r="D38" s="86"/>
      <c r="E38" s="91"/>
    </row>
    <row r="39" spans="1:5" ht="17.25">
      <c r="A39" s="12"/>
      <c r="C39" s="94"/>
      <c r="D39" s="86"/>
      <c r="E39" s="91"/>
    </row>
    <row r="40" spans="1:5" ht="17.25">
      <c r="A40" s="54"/>
      <c r="C40" s="90"/>
      <c r="D40" s="86"/>
      <c r="E40" s="91"/>
    </row>
  </sheetData>
  <sheetProtection/>
  <mergeCells count="1">
    <mergeCell ref="B1:E1"/>
  </mergeCells>
  <printOptions/>
  <pageMargins left="0.7875" right="0.7875" top="0.39375" bottom="0.39375" header="0.5118055555555556" footer="0.5118055555555556"/>
  <pageSetup fitToHeight="1" fitToWidth="1"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10" customWidth="1"/>
    <col min="2" max="2" width="8.125" style="14" customWidth="1"/>
    <col min="3" max="3" width="17.625" style="10" customWidth="1"/>
    <col min="4" max="4" width="16.25390625" style="10" customWidth="1"/>
    <col min="5" max="5" width="7.625" style="36" customWidth="1"/>
    <col min="6" max="6" width="5.375" style="10" customWidth="1"/>
    <col min="7" max="7" width="3.75390625" style="10" customWidth="1"/>
    <col min="8" max="8" width="8.125" style="16" customWidth="1"/>
    <col min="9" max="9" width="11.75390625" style="10" customWidth="1"/>
    <col min="10" max="10" width="15.75390625" style="10" customWidth="1"/>
    <col min="11" max="11" width="10.125" style="13" customWidth="1"/>
  </cols>
  <sheetData>
    <row r="1" spans="1:11" s="63" customFormat="1" ht="17.25">
      <c r="A1" s="73" t="s">
        <v>141</v>
      </c>
      <c r="B1" s="61"/>
      <c r="C1" s="73"/>
      <c r="D1" s="73"/>
      <c r="E1" s="73"/>
      <c r="F1" s="11"/>
      <c r="G1" s="11"/>
      <c r="H1" s="70"/>
      <c r="I1" s="11"/>
      <c r="J1" s="11"/>
      <c r="K1" s="50"/>
    </row>
    <row r="2" spans="1:11" s="63" customFormat="1" ht="14.25">
      <c r="A2" s="15"/>
      <c r="B2" s="72" t="s">
        <v>142</v>
      </c>
      <c r="C2" s="11"/>
      <c r="D2" s="64"/>
      <c r="E2" s="62"/>
      <c r="F2" s="11"/>
      <c r="G2" s="11"/>
      <c r="H2" s="218" t="s">
        <v>143</v>
      </c>
      <c r="I2" s="11"/>
      <c r="J2" s="64"/>
      <c r="K2" s="50"/>
    </row>
    <row r="3" spans="1:11" s="63" customFormat="1" ht="13.5">
      <c r="A3" s="15"/>
      <c r="B3" s="15"/>
      <c r="C3" s="11"/>
      <c r="D3" s="64"/>
      <c r="E3" s="62"/>
      <c r="F3" s="11"/>
      <c r="G3" s="11"/>
      <c r="H3" s="70"/>
      <c r="I3" s="11"/>
      <c r="J3" s="11"/>
      <c r="K3" s="50"/>
    </row>
    <row r="4" spans="1:11" s="63" customFormat="1" ht="13.5">
      <c r="A4" s="65" t="s">
        <v>10</v>
      </c>
      <c r="B4" s="52" t="s">
        <v>17</v>
      </c>
      <c r="C4" s="206" t="s">
        <v>18</v>
      </c>
      <c r="D4" s="206" t="s">
        <v>19</v>
      </c>
      <c r="E4" s="35" t="s">
        <v>139</v>
      </c>
      <c r="F4" s="11"/>
      <c r="G4" s="65" t="s">
        <v>10</v>
      </c>
      <c r="H4" s="200" t="s">
        <v>17</v>
      </c>
      <c r="I4" s="206" t="s">
        <v>18</v>
      </c>
      <c r="J4" s="206" t="s">
        <v>19</v>
      </c>
      <c r="K4" s="35" t="s">
        <v>139</v>
      </c>
    </row>
    <row r="5" spans="1:11" s="63" customFormat="1" ht="13.5">
      <c r="A5" s="52">
        <v>1</v>
      </c>
      <c r="B5" s="74" t="s">
        <v>605</v>
      </c>
      <c r="C5" s="207" t="s">
        <v>356</v>
      </c>
      <c r="D5" s="208" t="s">
        <v>597</v>
      </c>
      <c r="E5" s="205" t="s">
        <v>622</v>
      </c>
      <c r="F5" s="11"/>
      <c r="G5" s="223" t="s">
        <v>144</v>
      </c>
      <c r="H5" s="74" t="s">
        <v>642</v>
      </c>
      <c r="I5" s="207" t="s">
        <v>386</v>
      </c>
      <c r="J5" s="208" t="s">
        <v>597</v>
      </c>
      <c r="K5" s="205" t="s">
        <v>643</v>
      </c>
    </row>
    <row r="6" spans="1:11" s="63" customFormat="1" ht="13.5">
      <c r="A6" s="52">
        <v>2</v>
      </c>
      <c r="B6" s="74" t="s">
        <v>606</v>
      </c>
      <c r="C6" s="207" t="s">
        <v>171</v>
      </c>
      <c r="D6" s="208" t="s">
        <v>601</v>
      </c>
      <c r="E6" s="205" t="s">
        <v>623</v>
      </c>
      <c r="F6" s="11"/>
      <c r="G6" s="223" t="s">
        <v>145</v>
      </c>
      <c r="H6" s="74" t="s">
        <v>644</v>
      </c>
      <c r="I6" s="207" t="s">
        <v>392</v>
      </c>
      <c r="J6" s="208" t="s">
        <v>597</v>
      </c>
      <c r="K6" s="205" t="s">
        <v>645</v>
      </c>
    </row>
    <row r="7" spans="1:11" s="63" customFormat="1" ht="13.5">
      <c r="A7" s="52">
        <v>3</v>
      </c>
      <c r="B7" s="74" t="s">
        <v>607</v>
      </c>
      <c r="C7" s="207" t="s">
        <v>346</v>
      </c>
      <c r="D7" s="208" t="s">
        <v>597</v>
      </c>
      <c r="E7" s="205" t="s">
        <v>624</v>
      </c>
      <c r="F7" s="11"/>
      <c r="G7" s="223" t="s">
        <v>146</v>
      </c>
      <c r="H7" s="74" t="s">
        <v>646</v>
      </c>
      <c r="I7" s="207" t="s">
        <v>380</v>
      </c>
      <c r="J7" s="208" t="s">
        <v>597</v>
      </c>
      <c r="K7" s="205" t="s">
        <v>647</v>
      </c>
    </row>
    <row r="8" spans="1:11" s="63" customFormat="1" ht="13.5">
      <c r="A8" s="52">
        <v>4</v>
      </c>
      <c r="B8" s="74" t="s">
        <v>608</v>
      </c>
      <c r="C8" s="209" t="s">
        <v>338</v>
      </c>
      <c r="D8" s="210" t="s">
        <v>595</v>
      </c>
      <c r="E8" s="205" t="s">
        <v>625</v>
      </c>
      <c r="F8" s="11"/>
      <c r="G8" s="223" t="s">
        <v>147</v>
      </c>
      <c r="H8" s="74" t="s">
        <v>648</v>
      </c>
      <c r="I8" s="207" t="s">
        <v>389</v>
      </c>
      <c r="J8" s="208" t="s">
        <v>597</v>
      </c>
      <c r="K8" s="205" t="s">
        <v>649</v>
      </c>
    </row>
    <row r="9" spans="1:11" s="63" customFormat="1" ht="13.5">
      <c r="A9" s="52">
        <v>5</v>
      </c>
      <c r="B9" s="74" t="s">
        <v>609</v>
      </c>
      <c r="C9" s="207" t="s">
        <v>351</v>
      </c>
      <c r="D9" s="208" t="s">
        <v>597</v>
      </c>
      <c r="E9" s="205" t="s">
        <v>626</v>
      </c>
      <c r="F9" s="11"/>
      <c r="G9" s="223" t="s">
        <v>148</v>
      </c>
      <c r="H9" s="74" t="s">
        <v>651</v>
      </c>
      <c r="I9" s="211" t="s">
        <v>383</v>
      </c>
      <c r="J9" s="208" t="s">
        <v>596</v>
      </c>
      <c r="K9" s="205" t="s">
        <v>652</v>
      </c>
    </row>
    <row r="10" spans="1:11" s="63" customFormat="1" ht="13.5">
      <c r="A10" s="52">
        <v>6</v>
      </c>
      <c r="B10" s="74" t="s">
        <v>638</v>
      </c>
      <c r="C10" s="207" t="s">
        <v>341</v>
      </c>
      <c r="D10" s="208" t="s">
        <v>597</v>
      </c>
      <c r="E10" s="205" t="s">
        <v>639</v>
      </c>
      <c r="F10" s="11"/>
      <c r="G10" s="223" t="s">
        <v>149</v>
      </c>
      <c r="H10" s="74" t="s">
        <v>650</v>
      </c>
      <c r="I10" s="211" t="s">
        <v>395</v>
      </c>
      <c r="J10" s="208" t="s">
        <v>602</v>
      </c>
      <c r="K10" s="205" t="s">
        <v>653</v>
      </c>
    </row>
    <row r="11" spans="1:11" s="63" customFormat="1" ht="13.5">
      <c r="A11" s="52">
        <v>7</v>
      </c>
      <c r="B11" s="74" t="s">
        <v>610</v>
      </c>
      <c r="C11" s="211" t="s">
        <v>358</v>
      </c>
      <c r="D11" s="208" t="s">
        <v>598</v>
      </c>
      <c r="E11" s="205" t="s">
        <v>627</v>
      </c>
      <c r="F11" s="11"/>
      <c r="G11" s="223" t="s">
        <v>150</v>
      </c>
      <c r="H11" s="74" t="s">
        <v>640</v>
      </c>
      <c r="I11" s="224" t="s">
        <v>379</v>
      </c>
      <c r="J11" s="222"/>
      <c r="K11" s="75"/>
    </row>
    <row r="12" spans="1:11" s="63" customFormat="1" ht="13.5">
      <c r="A12" s="52">
        <v>8</v>
      </c>
      <c r="B12" s="74" t="s">
        <v>611</v>
      </c>
      <c r="C12" s="207" t="s">
        <v>355</v>
      </c>
      <c r="D12" s="208" t="s">
        <v>600</v>
      </c>
      <c r="E12" s="205" t="s">
        <v>628</v>
      </c>
      <c r="F12" s="11"/>
      <c r="G12" s="223" t="s">
        <v>151</v>
      </c>
      <c r="H12" s="74" t="s">
        <v>641</v>
      </c>
      <c r="I12" s="224" t="s">
        <v>385</v>
      </c>
      <c r="J12" s="225" t="s">
        <v>595</v>
      </c>
      <c r="K12" s="75"/>
    </row>
    <row r="13" spans="1:11" s="63" customFormat="1" ht="13.5">
      <c r="A13" s="52">
        <v>9</v>
      </c>
      <c r="B13" s="74" t="s">
        <v>612</v>
      </c>
      <c r="C13" s="212" t="s">
        <v>335</v>
      </c>
      <c r="D13" s="210" t="s">
        <v>595</v>
      </c>
      <c r="E13" s="205" t="s">
        <v>629</v>
      </c>
      <c r="F13" s="11"/>
      <c r="G13" s="214"/>
      <c r="H13" s="219"/>
      <c r="I13" s="215"/>
      <c r="J13" s="216"/>
      <c r="K13" s="217"/>
    </row>
    <row r="14" spans="1:11" s="63" customFormat="1" ht="13.5">
      <c r="A14" s="52">
        <v>10</v>
      </c>
      <c r="B14" s="74" t="s">
        <v>613</v>
      </c>
      <c r="C14" s="211" t="s">
        <v>353</v>
      </c>
      <c r="D14" s="208" t="s">
        <v>596</v>
      </c>
      <c r="E14" s="205" t="s">
        <v>630</v>
      </c>
      <c r="F14" s="11"/>
      <c r="G14" s="214"/>
      <c r="H14" s="219"/>
      <c r="I14" s="215"/>
      <c r="J14" s="216"/>
      <c r="K14" s="217"/>
    </row>
    <row r="15" spans="1:11" s="63" customFormat="1" ht="13.5">
      <c r="A15" s="52">
        <v>11</v>
      </c>
      <c r="B15" s="74" t="s">
        <v>614</v>
      </c>
      <c r="C15" s="211" t="s">
        <v>336</v>
      </c>
      <c r="D15" s="208" t="s">
        <v>596</v>
      </c>
      <c r="E15" s="205" t="s">
        <v>631</v>
      </c>
      <c r="F15" s="11"/>
      <c r="G15" s="214"/>
      <c r="H15" s="219"/>
      <c r="I15" s="215"/>
      <c r="J15" s="216"/>
      <c r="K15" s="217"/>
    </row>
    <row r="16" spans="1:11" s="63" customFormat="1" ht="13.5">
      <c r="A16" s="52">
        <v>12</v>
      </c>
      <c r="B16" s="74" t="s">
        <v>615</v>
      </c>
      <c r="C16" s="207" t="s">
        <v>333</v>
      </c>
      <c r="D16" s="208" t="s">
        <v>597</v>
      </c>
      <c r="E16" s="205" t="s">
        <v>632</v>
      </c>
      <c r="F16" s="11"/>
      <c r="G16" s="214"/>
      <c r="H16" s="219"/>
      <c r="I16" s="215"/>
      <c r="J16" s="216"/>
      <c r="K16" s="217"/>
    </row>
    <row r="17" spans="1:11" s="63" customFormat="1" ht="13.5">
      <c r="A17" s="52">
        <v>13</v>
      </c>
      <c r="B17" s="74" t="s">
        <v>616</v>
      </c>
      <c r="C17" s="211" t="s">
        <v>344</v>
      </c>
      <c r="D17" s="208" t="s">
        <v>596</v>
      </c>
      <c r="E17" s="205" t="s">
        <v>633</v>
      </c>
      <c r="F17" s="11"/>
      <c r="G17" s="214"/>
      <c r="H17" s="219"/>
      <c r="I17" s="215"/>
      <c r="J17" s="216"/>
      <c r="K17" s="217"/>
    </row>
    <row r="18" spans="1:11" s="63" customFormat="1" ht="13.5">
      <c r="A18" s="52">
        <v>14</v>
      </c>
      <c r="B18" s="74" t="s">
        <v>618</v>
      </c>
      <c r="C18" s="207" t="s">
        <v>345</v>
      </c>
      <c r="D18" s="208" t="s">
        <v>599</v>
      </c>
      <c r="E18" s="205" t="s">
        <v>635</v>
      </c>
      <c r="F18" s="11"/>
      <c r="G18" s="214"/>
      <c r="H18" s="219"/>
      <c r="I18" s="215"/>
      <c r="J18" s="216"/>
      <c r="K18" s="217"/>
    </row>
    <row r="19" spans="1:11" s="63" customFormat="1" ht="13.5">
      <c r="A19" s="52">
        <v>15</v>
      </c>
      <c r="B19" s="74" t="s">
        <v>617</v>
      </c>
      <c r="C19" s="211" t="s">
        <v>357</v>
      </c>
      <c r="D19" s="208" t="s">
        <v>596</v>
      </c>
      <c r="E19" s="205" t="s">
        <v>634</v>
      </c>
      <c r="F19" s="11"/>
      <c r="G19" s="214"/>
      <c r="H19" s="219"/>
      <c r="I19" s="215"/>
      <c r="J19" s="216"/>
      <c r="K19" s="217"/>
    </row>
    <row r="20" spans="1:11" s="63" customFormat="1" ht="13.5">
      <c r="A20" s="52">
        <v>16</v>
      </c>
      <c r="B20" s="74" t="s">
        <v>636</v>
      </c>
      <c r="C20" s="207" t="s">
        <v>343</v>
      </c>
      <c r="D20" s="208"/>
      <c r="E20" s="205" t="s">
        <v>637</v>
      </c>
      <c r="F20" s="11"/>
      <c r="G20" s="214"/>
      <c r="H20" s="219"/>
      <c r="I20" s="215"/>
      <c r="J20" s="216"/>
      <c r="K20" s="217"/>
    </row>
    <row r="21" spans="1:11" s="63" customFormat="1" ht="13.5">
      <c r="A21" s="52">
        <v>17</v>
      </c>
      <c r="B21" s="74" t="s">
        <v>619</v>
      </c>
      <c r="C21" s="211" t="s">
        <v>331</v>
      </c>
      <c r="D21" s="213" t="s">
        <v>597</v>
      </c>
      <c r="E21" s="205"/>
      <c r="F21" s="11"/>
      <c r="G21" s="214"/>
      <c r="H21" s="219"/>
      <c r="I21" s="215"/>
      <c r="J21" s="216"/>
      <c r="K21" s="217"/>
    </row>
    <row r="22" spans="1:10" s="63" customFormat="1" ht="13.5">
      <c r="A22" s="52">
        <v>18</v>
      </c>
      <c r="B22" s="74" t="s">
        <v>620</v>
      </c>
      <c r="C22" s="211" t="s">
        <v>334</v>
      </c>
      <c r="D22" s="213" t="s">
        <v>598</v>
      </c>
      <c r="E22" s="205"/>
      <c r="F22" s="11"/>
      <c r="H22" s="220"/>
      <c r="J22" s="86"/>
    </row>
    <row r="23" spans="1:8" s="63" customFormat="1" ht="13.5">
      <c r="A23" s="52">
        <v>19</v>
      </c>
      <c r="B23" s="74" t="s">
        <v>621</v>
      </c>
      <c r="C23" s="211" t="s">
        <v>349</v>
      </c>
      <c r="D23" s="213" t="s">
        <v>598</v>
      </c>
      <c r="E23" s="205"/>
      <c r="F23" s="11"/>
      <c r="H23" s="220"/>
    </row>
    <row r="24" spans="1:11" ht="13.5">
      <c r="A24" s="15"/>
      <c r="B24" s="63"/>
      <c r="C24" s="63"/>
      <c r="D24" s="63"/>
      <c r="G24"/>
      <c r="H24" s="221"/>
      <c r="I24"/>
      <c r="J24"/>
      <c r="K24"/>
    </row>
    <row r="25" ht="13.5">
      <c r="A25" s="15"/>
    </row>
  </sheetData>
  <sheetProtection/>
  <printOptions/>
  <pageMargins left="0.7875" right="0.7875" top="0.7875" bottom="0.7875" header="0.5118055555555556" footer="0.5118055555555556"/>
  <pageSetup fitToHeight="0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zoomScale="85" zoomScaleNormal="85" zoomScalePageLayoutView="0" workbookViewId="0" topLeftCell="A4">
      <selection activeCell="A4" sqref="A4:B4"/>
    </sheetView>
  </sheetViews>
  <sheetFormatPr defaultColWidth="9.00390625" defaultRowHeight="13.5"/>
  <cols>
    <col min="1" max="1" width="5.625" style="20" customWidth="1"/>
    <col min="2" max="2" width="6.875" style="20" customWidth="1"/>
    <col min="3" max="3" width="14.25390625" style="20" customWidth="1"/>
    <col min="4" max="4" width="23.50390625" style="20" bestFit="1" customWidth="1"/>
    <col min="5" max="5" width="6.875" style="32" customWidth="1"/>
    <col min="6" max="6" width="9.00390625" style="20" customWidth="1"/>
    <col min="7" max="7" width="3.25390625" style="20" customWidth="1"/>
    <col min="8" max="8" width="5.375" style="20" customWidth="1"/>
    <col min="9" max="9" width="10.875" style="20" bestFit="1" customWidth="1"/>
    <col min="10" max="10" width="16.625" style="20" bestFit="1" customWidth="1"/>
    <col min="11" max="16384" width="9.00390625" style="20" customWidth="1"/>
  </cols>
  <sheetData>
    <row r="1" spans="2:4" ht="14.25">
      <c r="B1" s="21" t="s">
        <v>3</v>
      </c>
      <c r="C1" s="21"/>
      <c r="D1" s="22"/>
    </row>
    <row r="2" spans="2:5" ht="14.25">
      <c r="B2" s="21"/>
      <c r="C2" s="21"/>
      <c r="D2" s="22"/>
      <c r="E2" s="40"/>
    </row>
    <row r="3" spans="1:4" ht="14.25">
      <c r="A3" s="233" t="s">
        <v>4</v>
      </c>
      <c r="B3" s="233"/>
      <c r="C3" s="233"/>
      <c r="D3" s="23"/>
    </row>
    <row r="4" spans="1:5" ht="14.25">
      <c r="A4" s="234" t="s">
        <v>7</v>
      </c>
      <c r="B4" s="234"/>
      <c r="D4" s="28" t="s">
        <v>9</v>
      </c>
      <c r="E4" s="41" t="s">
        <v>464</v>
      </c>
    </row>
    <row r="5" spans="1:5" ht="14.25">
      <c r="A5" s="116" t="s">
        <v>403</v>
      </c>
      <c r="B5" s="117" t="s">
        <v>404</v>
      </c>
      <c r="C5" s="118" t="s">
        <v>1</v>
      </c>
      <c r="D5" s="118" t="s">
        <v>2</v>
      </c>
      <c r="E5" s="119" t="s">
        <v>5</v>
      </c>
    </row>
    <row r="6" spans="1:5" s="154" customFormat="1" ht="14.25">
      <c r="A6" s="150">
        <v>2</v>
      </c>
      <c r="B6" s="151" t="s">
        <v>405</v>
      </c>
      <c r="C6" s="152" t="s">
        <v>398</v>
      </c>
      <c r="D6" s="152" t="s">
        <v>197</v>
      </c>
      <c r="E6" s="153"/>
    </row>
    <row r="7" spans="1:5" ht="14.25">
      <c r="A7" s="120">
        <v>3</v>
      </c>
      <c r="B7" s="117" t="s">
        <v>406</v>
      </c>
      <c r="C7" s="122" t="s">
        <v>399</v>
      </c>
      <c r="D7" s="122" t="s">
        <v>198</v>
      </c>
      <c r="E7" s="121">
        <v>10.59</v>
      </c>
    </row>
    <row r="8" spans="1:5" ht="14.25">
      <c r="A8" s="120">
        <v>4</v>
      </c>
      <c r="B8" s="117" t="s">
        <v>407</v>
      </c>
      <c r="C8" s="122" t="s">
        <v>400</v>
      </c>
      <c r="D8" s="122" t="s">
        <v>197</v>
      </c>
      <c r="E8" s="121">
        <v>10.47</v>
      </c>
    </row>
    <row r="9" spans="1:5" ht="14.25">
      <c r="A9" s="120">
        <v>5</v>
      </c>
      <c r="B9" s="117" t="s">
        <v>408</v>
      </c>
      <c r="C9" s="123" t="s">
        <v>402</v>
      </c>
      <c r="D9" s="124"/>
      <c r="E9" s="121">
        <v>11.49</v>
      </c>
    </row>
    <row r="10" spans="1:5" ht="14.25">
      <c r="A10" s="120">
        <v>6</v>
      </c>
      <c r="B10" s="117" t="s">
        <v>465</v>
      </c>
      <c r="C10" s="123" t="s">
        <v>466</v>
      </c>
      <c r="D10" s="124"/>
      <c r="E10" s="121">
        <v>10.52</v>
      </c>
    </row>
    <row r="11" spans="1:5" ht="14.25">
      <c r="A11" s="234" t="s">
        <v>409</v>
      </c>
      <c r="B11" s="234"/>
      <c r="D11" s="28" t="s">
        <v>9</v>
      </c>
      <c r="E11" s="41" t="s">
        <v>467</v>
      </c>
    </row>
    <row r="12" spans="1:5" ht="14.25">
      <c r="A12" s="116" t="s">
        <v>403</v>
      </c>
      <c r="B12" s="117" t="s">
        <v>404</v>
      </c>
      <c r="C12" s="118" t="s">
        <v>1</v>
      </c>
      <c r="D12" s="118" t="s">
        <v>2</v>
      </c>
      <c r="E12" s="119" t="s">
        <v>5</v>
      </c>
    </row>
    <row r="13" spans="1:5" ht="14.25">
      <c r="A13" s="120">
        <v>2</v>
      </c>
      <c r="B13" s="117" t="s">
        <v>414</v>
      </c>
      <c r="C13" s="123" t="s">
        <v>411</v>
      </c>
      <c r="D13" s="122"/>
      <c r="E13" s="121">
        <v>10.61</v>
      </c>
    </row>
    <row r="14" spans="1:5" ht="14.25">
      <c r="A14" s="120">
        <v>3</v>
      </c>
      <c r="B14" s="117" t="s">
        <v>415</v>
      </c>
      <c r="C14" s="122" t="s">
        <v>401</v>
      </c>
      <c r="D14" s="122" t="s">
        <v>197</v>
      </c>
      <c r="E14" s="121">
        <v>9.6</v>
      </c>
    </row>
    <row r="15" spans="1:5" ht="14.25">
      <c r="A15" s="120">
        <v>4</v>
      </c>
      <c r="B15" s="117" t="s">
        <v>416</v>
      </c>
      <c r="C15" s="123" t="s">
        <v>412</v>
      </c>
      <c r="D15" s="122" t="s">
        <v>456</v>
      </c>
      <c r="E15" s="121">
        <v>11.17</v>
      </c>
    </row>
    <row r="16" spans="1:5" ht="14.25">
      <c r="A16" s="120">
        <v>5</v>
      </c>
      <c r="B16" s="117" t="s">
        <v>417</v>
      </c>
      <c r="C16" s="122" t="s">
        <v>413</v>
      </c>
      <c r="D16" s="122" t="s">
        <v>198</v>
      </c>
      <c r="E16" s="121">
        <v>10.58</v>
      </c>
    </row>
    <row r="17" spans="1:5" ht="14.25">
      <c r="A17" s="120">
        <v>6</v>
      </c>
      <c r="B17" s="117" t="s">
        <v>468</v>
      </c>
      <c r="C17" s="122" t="s">
        <v>469</v>
      </c>
      <c r="D17" s="122"/>
      <c r="E17" s="121">
        <v>10.98</v>
      </c>
    </row>
    <row r="18" spans="1:5" ht="14.25">
      <c r="A18" s="234" t="s">
        <v>410</v>
      </c>
      <c r="B18" s="234"/>
      <c r="D18" s="28" t="s">
        <v>9</v>
      </c>
      <c r="E18" s="41" t="s">
        <v>470</v>
      </c>
    </row>
    <row r="19" spans="1:5" ht="14.25">
      <c r="A19" s="116" t="s">
        <v>403</v>
      </c>
      <c r="B19" s="117" t="s">
        <v>404</v>
      </c>
      <c r="C19" s="118" t="s">
        <v>1</v>
      </c>
      <c r="D19" s="118" t="s">
        <v>2</v>
      </c>
      <c r="E19" s="119" t="s">
        <v>5</v>
      </c>
    </row>
    <row r="20" spans="1:5" ht="14.25">
      <c r="A20" s="120">
        <v>2</v>
      </c>
      <c r="B20" s="117" t="s">
        <v>422</v>
      </c>
      <c r="C20" s="122" t="s">
        <v>418</v>
      </c>
      <c r="D20" s="149" t="s">
        <v>197</v>
      </c>
      <c r="E20" s="121">
        <v>10.4</v>
      </c>
    </row>
    <row r="21" spans="1:5" ht="14.25">
      <c r="A21" s="120">
        <v>3</v>
      </c>
      <c r="B21" s="117" t="s">
        <v>423</v>
      </c>
      <c r="C21" s="125" t="s">
        <v>419</v>
      </c>
      <c r="D21" s="122" t="s">
        <v>193</v>
      </c>
      <c r="E21" s="121">
        <v>10.13</v>
      </c>
    </row>
    <row r="22" spans="1:5" ht="14.25">
      <c r="A22" s="120">
        <v>4</v>
      </c>
      <c r="B22" s="117" t="s">
        <v>424</v>
      </c>
      <c r="C22" s="126" t="s">
        <v>420</v>
      </c>
      <c r="D22" s="122"/>
      <c r="E22" s="121">
        <v>9.89</v>
      </c>
    </row>
    <row r="23" spans="1:5" ht="14.25">
      <c r="A23" s="120">
        <v>5</v>
      </c>
      <c r="B23" s="117" t="s">
        <v>425</v>
      </c>
      <c r="C23" s="122" t="s">
        <v>421</v>
      </c>
      <c r="D23" s="122" t="s">
        <v>197</v>
      </c>
      <c r="E23" s="121">
        <v>9.97</v>
      </c>
    </row>
    <row r="24" spans="1:3" ht="14.25">
      <c r="A24" s="232" t="s">
        <v>158</v>
      </c>
      <c r="B24" s="232"/>
      <c r="C24" s="232"/>
    </row>
    <row r="25" spans="1:5" ht="14.25">
      <c r="A25" s="234" t="s">
        <v>7</v>
      </c>
      <c r="B25" s="234"/>
      <c r="C25" s="27"/>
      <c r="D25" s="29" t="s">
        <v>8</v>
      </c>
      <c r="E25" s="41" t="s">
        <v>470</v>
      </c>
    </row>
    <row r="26" spans="1:5" ht="14.25">
      <c r="A26" s="30" t="s">
        <v>153</v>
      </c>
      <c r="B26" s="25" t="s">
        <v>154</v>
      </c>
      <c r="C26" s="26" t="s">
        <v>1</v>
      </c>
      <c r="D26" s="26" t="s">
        <v>2</v>
      </c>
      <c r="E26" s="33" t="s">
        <v>5</v>
      </c>
    </row>
    <row r="27" spans="1:5" ht="14.25">
      <c r="A27" s="24">
        <v>2</v>
      </c>
      <c r="B27" s="25" t="s">
        <v>426</v>
      </c>
      <c r="C27" s="127" t="s">
        <v>429</v>
      </c>
      <c r="D27" s="83"/>
      <c r="E27" s="128">
        <v>10.47</v>
      </c>
    </row>
    <row r="28" spans="1:5" ht="14.25">
      <c r="A28" s="24">
        <v>3</v>
      </c>
      <c r="B28" s="25" t="s">
        <v>427</v>
      </c>
      <c r="C28" s="129" t="s">
        <v>430</v>
      </c>
      <c r="D28" s="129" t="s">
        <v>198</v>
      </c>
      <c r="E28" s="128">
        <v>10.71</v>
      </c>
    </row>
    <row r="29" spans="1:5" ht="14.25">
      <c r="A29" s="24">
        <v>4</v>
      </c>
      <c r="B29" s="25" t="s">
        <v>428</v>
      </c>
      <c r="C29" s="130" t="s">
        <v>431</v>
      </c>
      <c r="D29" s="133" t="s">
        <v>457</v>
      </c>
      <c r="E29" s="128">
        <v>10.77</v>
      </c>
    </row>
    <row r="30" spans="1:5" ht="14.25">
      <c r="A30" s="24">
        <v>5</v>
      </c>
      <c r="B30" s="25" t="s">
        <v>471</v>
      </c>
      <c r="C30" s="159" t="s">
        <v>475</v>
      </c>
      <c r="D30" s="133"/>
      <c r="E30" s="128">
        <v>11.24</v>
      </c>
    </row>
    <row r="31" spans="1:5" ht="14.25">
      <c r="A31" s="24">
        <v>6</v>
      </c>
      <c r="B31" s="25" t="s">
        <v>472</v>
      </c>
      <c r="C31" s="159" t="s">
        <v>476</v>
      </c>
      <c r="D31" s="133"/>
      <c r="E31" s="128">
        <v>11.02</v>
      </c>
    </row>
    <row r="32" spans="1:4" ht="14.25">
      <c r="A32" s="235" t="s">
        <v>6</v>
      </c>
      <c r="B32" s="235"/>
      <c r="C32" s="235"/>
      <c r="D32" s="23"/>
    </row>
    <row r="33" spans="1:10" ht="14.25">
      <c r="A33" s="234" t="s">
        <v>7</v>
      </c>
      <c r="B33" s="234"/>
      <c r="C33" s="27"/>
      <c r="D33" s="29" t="s">
        <v>8</v>
      </c>
      <c r="E33" s="41" t="s">
        <v>473</v>
      </c>
      <c r="H33" s="43"/>
      <c r="I33" s="43"/>
      <c r="J33" s="43"/>
    </row>
    <row r="34" spans="1:10" ht="14.25">
      <c r="A34" s="30" t="s">
        <v>153</v>
      </c>
      <c r="B34" s="25" t="s">
        <v>154</v>
      </c>
      <c r="C34" s="26" t="s">
        <v>1</v>
      </c>
      <c r="D34" s="26" t="s">
        <v>2</v>
      </c>
      <c r="E34" s="33" t="s">
        <v>5</v>
      </c>
      <c r="H34" s="43"/>
      <c r="I34" s="43"/>
      <c r="J34" s="43"/>
    </row>
    <row r="35" spans="1:11" ht="14.25">
      <c r="A35" s="24">
        <v>2</v>
      </c>
      <c r="B35" s="25" t="s">
        <v>432</v>
      </c>
      <c r="C35" s="131" t="s">
        <v>437</v>
      </c>
      <c r="D35" s="84"/>
      <c r="E35" s="128">
        <v>10.47</v>
      </c>
      <c r="H35" s="44"/>
      <c r="I35" s="45"/>
      <c r="J35" s="45"/>
      <c r="K35" s="43"/>
    </row>
    <row r="36" spans="1:5" ht="14.25">
      <c r="A36" s="24">
        <v>3</v>
      </c>
      <c r="B36" s="25" t="s">
        <v>433</v>
      </c>
      <c r="C36" s="129" t="s">
        <v>438</v>
      </c>
      <c r="D36" s="129" t="s">
        <v>198</v>
      </c>
      <c r="E36" s="128">
        <v>9.64</v>
      </c>
    </row>
    <row r="37" spans="1:5" ht="14.25">
      <c r="A37" s="24">
        <v>4</v>
      </c>
      <c r="B37" s="42" t="s">
        <v>434</v>
      </c>
      <c r="C37" s="127" t="s">
        <v>439</v>
      </c>
      <c r="D37" s="84"/>
      <c r="E37" s="24">
        <v>9.57</v>
      </c>
    </row>
    <row r="38" spans="1:5" ht="14.25">
      <c r="A38" s="24">
        <v>5</v>
      </c>
      <c r="B38" s="42" t="s">
        <v>435</v>
      </c>
      <c r="C38" s="132" t="s">
        <v>440</v>
      </c>
      <c r="D38" s="129" t="s">
        <v>193</v>
      </c>
      <c r="E38" s="24">
        <v>11.24</v>
      </c>
    </row>
    <row r="39" spans="1:5" ht="14.25">
      <c r="A39" s="24">
        <v>6</v>
      </c>
      <c r="B39" s="42" t="s">
        <v>436</v>
      </c>
      <c r="C39" s="129" t="s">
        <v>441</v>
      </c>
      <c r="D39" s="129" t="s">
        <v>196</v>
      </c>
      <c r="E39" s="24">
        <v>10.59</v>
      </c>
    </row>
    <row r="40" spans="1:3" ht="14.25">
      <c r="A40" s="235" t="s">
        <v>157</v>
      </c>
      <c r="B40" s="235"/>
      <c r="C40" s="235"/>
    </row>
    <row r="41" spans="1:5" ht="14.25">
      <c r="A41" s="234" t="s">
        <v>7</v>
      </c>
      <c r="B41" s="234"/>
      <c r="C41" s="27"/>
      <c r="D41" s="29" t="s">
        <v>8</v>
      </c>
      <c r="E41" s="41" t="s">
        <v>467</v>
      </c>
    </row>
    <row r="42" spans="1:5" ht="14.25">
      <c r="A42" s="30" t="s">
        <v>153</v>
      </c>
      <c r="B42" s="25" t="s">
        <v>154</v>
      </c>
      <c r="C42" s="26" t="s">
        <v>1</v>
      </c>
      <c r="D42" s="26" t="s">
        <v>2</v>
      </c>
      <c r="E42" s="33" t="s">
        <v>5</v>
      </c>
    </row>
    <row r="43" spans="1:5" s="154" customFormat="1" ht="14.25">
      <c r="A43" s="155">
        <v>2</v>
      </c>
      <c r="B43" s="156" t="s">
        <v>442</v>
      </c>
      <c r="C43" s="157" t="s">
        <v>449</v>
      </c>
      <c r="D43" s="158"/>
      <c r="E43" s="155"/>
    </row>
    <row r="44" spans="1:5" ht="14.25">
      <c r="A44" s="24">
        <v>3</v>
      </c>
      <c r="B44" s="25" t="s">
        <v>443</v>
      </c>
      <c r="C44" s="129" t="s">
        <v>450</v>
      </c>
      <c r="D44" s="129" t="s">
        <v>282</v>
      </c>
      <c r="E44" s="24">
        <v>9.65</v>
      </c>
    </row>
    <row r="45" spans="1:5" ht="14.25">
      <c r="A45" s="24">
        <v>4</v>
      </c>
      <c r="B45" s="25" t="s">
        <v>444</v>
      </c>
      <c r="C45" s="130" t="s">
        <v>451</v>
      </c>
      <c r="D45" s="83"/>
      <c r="E45" s="24">
        <v>10.54</v>
      </c>
    </row>
    <row r="46" spans="1:5" s="154" customFormat="1" ht="14.25">
      <c r="A46" s="155">
        <v>5</v>
      </c>
      <c r="B46" s="156" t="s">
        <v>445</v>
      </c>
      <c r="C46" s="157" t="s">
        <v>452</v>
      </c>
      <c r="D46" s="158"/>
      <c r="E46" s="155"/>
    </row>
    <row r="47" spans="1:5" s="43" customFormat="1" ht="14.25">
      <c r="A47" s="234" t="s">
        <v>409</v>
      </c>
      <c r="B47" s="234"/>
      <c r="C47" s="27"/>
      <c r="D47" s="29" t="s">
        <v>8</v>
      </c>
      <c r="E47" s="41" t="s">
        <v>474</v>
      </c>
    </row>
    <row r="48" spans="1:5" s="43" customFormat="1" ht="14.25">
      <c r="A48" s="30" t="s">
        <v>153</v>
      </c>
      <c r="B48" s="25" t="s">
        <v>154</v>
      </c>
      <c r="C48" s="26" t="s">
        <v>1</v>
      </c>
      <c r="D48" s="26" t="s">
        <v>2</v>
      </c>
      <c r="E48" s="33" t="s">
        <v>5</v>
      </c>
    </row>
    <row r="49" spans="1:5" ht="14.25">
      <c r="A49" s="24">
        <v>2</v>
      </c>
      <c r="B49" s="25" t="s">
        <v>446</v>
      </c>
      <c r="C49" s="129" t="s">
        <v>453</v>
      </c>
      <c r="D49" s="129" t="s">
        <v>198</v>
      </c>
      <c r="E49" s="128">
        <v>10.21</v>
      </c>
    </row>
    <row r="50" spans="1:5" ht="14.25">
      <c r="A50" s="24">
        <v>3</v>
      </c>
      <c r="B50" s="25" t="s">
        <v>447</v>
      </c>
      <c r="C50" s="130" t="s">
        <v>454</v>
      </c>
      <c r="D50" s="129"/>
      <c r="E50" s="128">
        <v>11.46</v>
      </c>
    </row>
    <row r="51" spans="1:5" ht="14.25">
      <c r="A51" s="24">
        <v>4</v>
      </c>
      <c r="B51" s="42" t="s">
        <v>448</v>
      </c>
      <c r="C51" s="129" t="s">
        <v>455</v>
      </c>
      <c r="D51" s="129" t="s">
        <v>282</v>
      </c>
      <c r="E51" s="24">
        <v>9.67</v>
      </c>
    </row>
  </sheetData>
  <sheetProtection/>
  <mergeCells count="11">
    <mergeCell ref="A25:B25"/>
    <mergeCell ref="A24:C24"/>
    <mergeCell ref="A3:C3"/>
    <mergeCell ref="A4:B4"/>
    <mergeCell ref="A11:B11"/>
    <mergeCell ref="A18:B18"/>
    <mergeCell ref="A47:B47"/>
    <mergeCell ref="A40:C40"/>
    <mergeCell ref="A41:B41"/>
    <mergeCell ref="A32:C32"/>
    <mergeCell ref="A33:B33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625" style="3" customWidth="1"/>
    <col min="2" max="2" width="6.75390625" style="3" bestFit="1" customWidth="1"/>
    <col min="3" max="3" width="15.75390625" style="3" bestFit="1" customWidth="1"/>
    <col min="4" max="4" width="24.625" style="3" bestFit="1" customWidth="1"/>
    <col min="5" max="5" width="9.625" style="31" bestFit="1" customWidth="1"/>
    <col min="6" max="6" width="6.625" style="31" customWidth="1"/>
    <col min="7" max="7" width="7.50390625" style="5" bestFit="1" customWidth="1"/>
    <col min="8" max="8" width="8.875" style="6" bestFit="1" customWidth="1"/>
    <col min="9" max="9" width="7.375" style="6" customWidth="1"/>
    <col min="10" max="10" width="8.25390625" style="5" bestFit="1" customWidth="1"/>
    <col min="11" max="11" width="11.125" style="6" bestFit="1" customWidth="1"/>
    <col min="12" max="12" width="6.50390625" style="5" bestFit="1" customWidth="1"/>
    <col min="13" max="13" width="8.875" style="5" bestFit="1" customWidth="1"/>
    <col min="14" max="16384" width="9.00390625" style="3" customWidth="1"/>
  </cols>
  <sheetData>
    <row r="1" spans="2:6" ht="17.25">
      <c r="B1" s="230" t="s">
        <v>462</v>
      </c>
      <c r="C1" s="230"/>
      <c r="D1" s="230"/>
      <c r="E1" s="230"/>
      <c r="F1" s="7"/>
    </row>
    <row r="3" spans="1:13" ht="17.25">
      <c r="A3" s="3" t="s">
        <v>11</v>
      </c>
      <c r="E3" s="31" t="s">
        <v>12</v>
      </c>
      <c r="H3" s="6" t="s">
        <v>13</v>
      </c>
      <c r="K3" s="6" t="s">
        <v>14</v>
      </c>
      <c r="M3" s="5" t="s">
        <v>15</v>
      </c>
    </row>
    <row r="4" spans="1:12" ht="17.25">
      <c r="A4" s="3" t="s">
        <v>40</v>
      </c>
      <c r="B4" s="3" t="s">
        <v>17</v>
      </c>
      <c r="C4" s="3" t="s">
        <v>18</v>
      </c>
      <c r="D4" s="3" t="s">
        <v>19</v>
      </c>
      <c r="E4" s="31" t="s">
        <v>20</v>
      </c>
      <c r="F4" s="39" t="s">
        <v>152</v>
      </c>
      <c r="G4" s="5" t="s">
        <v>21</v>
      </c>
      <c r="H4" s="6" t="s">
        <v>22</v>
      </c>
      <c r="I4" s="39" t="s">
        <v>152</v>
      </c>
      <c r="J4" s="5" t="s">
        <v>21</v>
      </c>
      <c r="K4" s="6" t="s">
        <v>23</v>
      </c>
      <c r="L4" s="5" t="s">
        <v>21</v>
      </c>
    </row>
    <row r="5" spans="1:13" ht="17.25" customHeight="1">
      <c r="A5" s="14">
        <v>1</v>
      </c>
      <c r="B5" s="135" t="s">
        <v>213</v>
      </c>
      <c r="C5" s="125" t="s">
        <v>199</v>
      </c>
      <c r="D5" s="122" t="s">
        <v>193</v>
      </c>
      <c r="E5" s="99">
        <v>9.04</v>
      </c>
      <c r="F5" s="49" t="s">
        <v>508</v>
      </c>
      <c r="G5" s="18">
        <f aca="true" t="shared" si="0" ref="G5:G16">ROUND(25.4347*(26.9-E5*2.3)^1.34,0)</f>
        <v>287</v>
      </c>
      <c r="H5" s="19">
        <v>2.88</v>
      </c>
      <c r="I5" s="49" t="s">
        <v>540</v>
      </c>
      <c r="J5" s="18">
        <f aca="true" t="shared" si="1" ref="J5:J16">ROUND(0.188807*(100*H5-1.58)^1.37,0)</f>
        <v>439</v>
      </c>
      <c r="K5" s="19">
        <v>21.05</v>
      </c>
      <c r="L5" s="78">
        <f aca="true" t="shared" si="2" ref="L5:L16">ROUND(15.9809*(K5-2),0)</f>
        <v>304</v>
      </c>
      <c r="M5" s="18">
        <f aca="true" t="shared" si="3" ref="M5:M19">ROUND(G5+J5+L5,0)</f>
        <v>1030</v>
      </c>
    </row>
    <row r="6" spans="1:13" s="9" customFormat="1" ht="17.25" customHeight="1">
      <c r="A6" s="15">
        <v>10</v>
      </c>
      <c r="B6" s="190" t="s">
        <v>222</v>
      </c>
      <c r="C6" s="125" t="s">
        <v>208</v>
      </c>
      <c r="D6" s="125" t="s">
        <v>194</v>
      </c>
      <c r="E6" s="47">
        <v>9.38</v>
      </c>
      <c r="F6" s="55" t="s">
        <v>509</v>
      </c>
      <c r="G6" s="191">
        <f t="shared" si="0"/>
        <v>239</v>
      </c>
      <c r="H6" s="227">
        <v>2.62</v>
      </c>
      <c r="I6" s="228" t="s">
        <v>507</v>
      </c>
      <c r="J6" s="191">
        <f t="shared" si="1"/>
        <v>385</v>
      </c>
      <c r="K6" s="227">
        <v>23.65</v>
      </c>
      <c r="L6" s="192">
        <f t="shared" si="2"/>
        <v>346</v>
      </c>
      <c r="M6" s="191">
        <f t="shared" si="3"/>
        <v>970</v>
      </c>
    </row>
    <row r="7" spans="1:13" s="9" customFormat="1" ht="17.25" customHeight="1">
      <c r="A7" s="15">
        <v>14</v>
      </c>
      <c r="B7" s="190" t="s">
        <v>226</v>
      </c>
      <c r="C7" s="125" t="s">
        <v>212</v>
      </c>
      <c r="D7" s="125" t="s">
        <v>192</v>
      </c>
      <c r="E7" s="47">
        <v>9.43</v>
      </c>
      <c r="F7" s="55">
        <v>-0.3</v>
      </c>
      <c r="G7" s="191">
        <f t="shared" si="0"/>
        <v>232</v>
      </c>
      <c r="H7" s="227">
        <v>2.57</v>
      </c>
      <c r="I7" s="227" t="s">
        <v>508</v>
      </c>
      <c r="J7" s="191">
        <f t="shared" si="1"/>
        <v>375</v>
      </c>
      <c r="K7" s="227">
        <v>21.95</v>
      </c>
      <c r="L7" s="192">
        <f t="shared" si="2"/>
        <v>319</v>
      </c>
      <c r="M7" s="191">
        <f t="shared" si="3"/>
        <v>926</v>
      </c>
    </row>
    <row r="8" spans="1:13" s="9" customFormat="1" ht="17.25" customHeight="1">
      <c r="A8" s="15">
        <v>3</v>
      </c>
      <c r="B8" s="134" t="s">
        <v>215</v>
      </c>
      <c r="C8" s="126" t="s">
        <v>201</v>
      </c>
      <c r="D8" s="126"/>
      <c r="E8" s="37">
        <v>8.96</v>
      </c>
      <c r="F8" s="55" t="s">
        <v>508</v>
      </c>
      <c r="G8" s="191">
        <f t="shared" si="0"/>
        <v>299</v>
      </c>
      <c r="H8" s="48">
        <v>2.57</v>
      </c>
      <c r="I8" s="55" t="s">
        <v>480</v>
      </c>
      <c r="J8" s="191">
        <f t="shared" si="1"/>
        <v>375</v>
      </c>
      <c r="K8" s="48">
        <v>17.02</v>
      </c>
      <c r="L8" s="192">
        <f t="shared" si="2"/>
        <v>240</v>
      </c>
      <c r="M8" s="191">
        <f t="shared" si="3"/>
        <v>914</v>
      </c>
    </row>
    <row r="9" spans="1:13" s="9" customFormat="1" ht="17.25" customHeight="1">
      <c r="A9" s="15">
        <v>5</v>
      </c>
      <c r="B9" s="190" t="s">
        <v>217</v>
      </c>
      <c r="C9" s="125" t="s">
        <v>203</v>
      </c>
      <c r="D9" s="125" t="s">
        <v>197</v>
      </c>
      <c r="E9" s="37">
        <v>9.53</v>
      </c>
      <c r="F9" s="55" t="s">
        <v>508</v>
      </c>
      <c r="G9" s="191">
        <f t="shared" si="0"/>
        <v>219</v>
      </c>
      <c r="H9" s="48">
        <v>2.7</v>
      </c>
      <c r="I9" s="55" t="s">
        <v>537</v>
      </c>
      <c r="J9" s="191">
        <f t="shared" si="1"/>
        <v>401</v>
      </c>
      <c r="K9" s="48">
        <v>13.77</v>
      </c>
      <c r="L9" s="192">
        <f t="shared" si="2"/>
        <v>188</v>
      </c>
      <c r="M9" s="191">
        <f t="shared" si="3"/>
        <v>808</v>
      </c>
    </row>
    <row r="10" spans="1:13" s="9" customFormat="1" ht="17.25" customHeight="1">
      <c r="A10" s="15">
        <v>9</v>
      </c>
      <c r="B10" s="190" t="s">
        <v>221</v>
      </c>
      <c r="C10" s="125" t="s">
        <v>207</v>
      </c>
      <c r="D10" s="125" t="s">
        <v>192</v>
      </c>
      <c r="E10" s="37">
        <v>9.81</v>
      </c>
      <c r="F10" s="55" t="s">
        <v>509</v>
      </c>
      <c r="G10" s="191">
        <f t="shared" si="0"/>
        <v>182</v>
      </c>
      <c r="H10" s="48">
        <v>2.44</v>
      </c>
      <c r="I10" s="55" t="s">
        <v>543</v>
      </c>
      <c r="J10" s="191">
        <f t="shared" si="1"/>
        <v>349</v>
      </c>
      <c r="K10" s="48">
        <v>19.34</v>
      </c>
      <c r="L10" s="192">
        <f t="shared" si="2"/>
        <v>277</v>
      </c>
      <c r="M10" s="191">
        <f t="shared" si="3"/>
        <v>808</v>
      </c>
    </row>
    <row r="11" spans="1:13" s="9" customFormat="1" ht="17.25">
      <c r="A11" s="15">
        <v>7</v>
      </c>
      <c r="B11" s="190" t="s">
        <v>219</v>
      </c>
      <c r="C11" s="125" t="s">
        <v>205</v>
      </c>
      <c r="D11" s="125" t="s">
        <v>193</v>
      </c>
      <c r="E11" s="37">
        <v>9.15</v>
      </c>
      <c r="F11" s="55" t="s">
        <v>509</v>
      </c>
      <c r="G11" s="191">
        <f t="shared" si="0"/>
        <v>272</v>
      </c>
      <c r="H11" s="48">
        <v>2.54</v>
      </c>
      <c r="I11" s="55" t="s">
        <v>508</v>
      </c>
      <c r="J11" s="191">
        <f t="shared" si="1"/>
        <v>369</v>
      </c>
      <c r="K11" s="48">
        <v>10.27</v>
      </c>
      <c r="L11" s="192">
        <f t="shared" si="2"/>
        <v>132</v>
      </c>
      <c r="M11" s="191">
        <f t="shared" si="3"/>
        <v>773</v>
      </c>
    </row>
    <row r="12" spans="1:13" s="9" customFormat="1" ht="17.25">
      <c r="A12" s="15">
        <v>11</v>
      </c>
      <c r="B12" s="134" t="s">
        <v>223</v>
      </c>
      <c r="C12" s="126" t="s">
        <v>209</v>
      </c>
      <c r="D12" s="126"/>
      <c r="E12" s="47">
        <v>9.63</v>
      </c>
      <c r="F12" s="55">
        <v>-0.3</v>
      </c>
      <c r="G12" s="191">
        <f t="shared" si="0"/>
        <v>205</v>
      </c>
      <c r="H12" s="227">
        <v>2.31</v>
      </c>
      <c r="I12" s="227" t="s">
        <v>538</v>
      </c>
      <c r="J12" s="191">
        <f t="shared" si="1"/>
        <v>324</v>
      </c>
      <c r="K12" s="227">
        <v>15.62</v>
      </c>
      <c r="L12" s="192">
        <f t="shared" si="2"/>
        <v>218</v>
      </c>
      <c r="M12" s="191">
        <f t="shared" si="3"/>
        <v>747</v>
      </c>
    </row>
    <row r="13" spans="1:13" s="9" customFormat="1" ht="17.25">
      <c r="A13" s="15">
        <v>15</v>
      </c>
      <c r="B13" s="190" t="s">
        <v>477</v>
      </c>
      <c r="C13" s="125" t="s">
        <v>478</v>
      </c>
      <c r="D13" s="125"/>
      <c r="E13" s="47">
        <v>9.97</v>
      </c>
      <c r="F13" s="55">
        <v>-0.3</v>
      </c>
      <c r="G13" s="191">
        <f t="shared" si="0"/>
        <v>161</v>
      </c>
      <c r="H13" s="227">
        <v>2.17</v>
      </c>
      <c r="I13" s="227" t="s">
        <v>544</v>
      </c>
      <c r="J13" s="191">
        <f t="shared" si="1"/>
        <v>297</v>
      </c>
      <c r="K13" s="227">
        <v>13.28</v>
      </c>
      <c r="L13" s="192">
        <f t="shared" si="2"/>
        <v>180</v>
      </c>
      <c r="M13" s="191">
        <f t="shared" si="3"/>
        <v>638</v>
      </c>
    </row>
    <row r="14" spans="1:13" s="9" customFormat="1" ht="17.25">
      <c r="A14" s="15">
        <v>2</v>
      </c>
      <c r="B14" s="134" t="s">
        <v>214</v>
      </c>
      <c r="C14" s="226" t="s">
        <v>200</v>
      </c>
      <c r="D14" s="126"/>
      <c r="E14" s="37">
        <v>10.56</v>
      </c>
      <c r="F14" s="55" t="s">
        <v>508</v>
      </c>
      <c r="G14" s="191">
        <f t="shared" si="0"/>
        <v>92</v>
      </c>
      <c r="H14" s="48">
        <v>2.11</v>
      </c>
      <c r="I14" s="55" t="s">
        <v>541</v>
      </c>
      <c r="J14" s="191">
        <f t="shared" si="1"/>
        <v>286</v>
      </c>
      <c r="K14" s="48">
        <v>14.4</v>
      </c>
      <c r="L14" s="192">
        <f t="shared" si="2"/>
        <v>198</v>
      </c>
      <c r="M14" s="191">
        <f t="shared" si="3"/>
        <v>576</v>
      </c>
    </row>
    <row r="15" spans="1:13" s="9" customFormat="1" ht="17.25">
      <c r="A15" s="15">
        <v>8</v>
      </c>
      <c r="B15" s="134" t="s">
        <v>220</v>
      </c>
      <c r="C15" s="126" t="s">
        <v>206</v>
      </c>
      <c r="D15" s="126"/>
      <c r="E15" s="37">
        <v>10.28</v>
      </c>
      <c r="F15" s="55" t="s">
        <v>509</v>
      </c>
      <c r="G15" s="191">
        <f t="shared" si="0"/>
        <v>124</v>
      </c>
      <c r="H15" s="48">
        <v>1.98</v>
      </c>
      <c r="I15" s="55" t="s">
        <v>489</v>
      </c>
      <c r="J15" s="191">
        <f t="shared" si="1"/>
        <v>262</v>
      </c>
      <c r="K15" s="48">
        <v>10.98</v>
      </c>
      <c r="L15" s="192">
        <f t="shared" si="2"/>
        <v>144</v>
      </c>
      <c r="M15" s="191">
        <f t="shared" si="3"/>
        <v>530</v>
      </c>
    </row>
    <row r="16" spans="1:13" s="9" customFormat="1" ht="17.25">
      <c r="A16" s="15">
        <v>4</v>
      </c>
      <c r="B16" s="190" t="s">
        <v>216</v>
      </c>
      <c r="C16" s="125" t="s">
        <v>202</v>
      </c>
      <c r="D16" s="125" t="s">
        <v>193</v>
      </c>
      <c r="E16" s="37">
        <v>10.58</v>
      </c>
      <c r="F16" s="55" t="s">
        <v>508</v>
      </c>
      <c r="G16" s="191">
        <f t="shared" si="0"/>
        <v>90</v>
      </c>
      <c r="H16" s="48">
        <v>1.54</v>
      </c>
      <c r="I16" s="55" t="s">
        <v>542</v>
      </c>
      <c r="J16" s="191">
        <f t="shared" si="1"/>
        <v>185</v>
      </c>
      <c r="K16" s="48">
        <v>11.7</v>
      </c>
      <c r="L16" s="192">
        <f t="shared" si="2"/>
        <v>155</v>
      </c>
      <c r="M16" s="191">
        <f t="shared" si="3"/>
        <v>430</v>
      </c>
    </row>
    <row r="17" spans="1:13" s="166" customFormat="1" ht="17.25">
      <c r="A17" s="170">
        <v>6</v>
      </c>
      <c r="B17" s="178" t="s">
        <v>218</v>
      </c>
      <c r="C17" s="193" t="s">
        <v>204</v>
      </c>
      <c r="D17" s="179"/>
      <c r="E17" s="162"/>
      <c r="F17" s="163"/>
      <c r="G17" s="183">
        <v>0</v>
      </c>
      <c r="H17" s="165"/>
      <c r="I17" s="163"/>
      <c r="J17" s="183">
        <v>0</v>
      </c>
      <c r="K17" s="165"/>
      <c r="L17" s="186">
        <v>0</v>
      </c>
      <c r="M17" s="183">
        <f t="shared" si="3"/>
        <v>0</v>
      </c>
    </row>
    <row r="18" spans="1:13" ht="17.25">
      <c r="A18" s="170">
        <v>12</v>
      </c>
      <c r="B18" s="177" t="s">
        <v>224</v>
      </c>
      <c r="C18" s="152" t="s">
        <v>210</v>
      </c>
      <c r="D18" s="152" t="s">
        <v>193</v>
      </c>
      <c r="E18" s="184"/>
      <c r="F18" s="162"/>
      <c r="G18" s="183">
        <v>0</v>
      </c>
      <c r="H18" s="189"/>
      <c r="I18" s="189"/>
      <c r="J18" s="183">
        <v>0</v>
      </c>
      <c r="K18" s="189"/>
      <c r="L18" s="186">
        <v>0</v>
      </c>
      <c r="M18" s="183">
        <f t="shared" si="3"/>
        <v>0</v>
      </c>
    </row>
    <row r="19" spans="1:13" ht="17.25">
      <c r="A19" s="170">
        <v>13</v>
      </c>
      <c r="B19" s="177" t="s">
        <v>225</v>
      </c>
      <c r="C19" s="152" t="s">
        <v>211</v>
      </c>
      <c r="D19" s="152" t="s">
        <v>197</v>
      </c>
      <c r="E19" s="184"/>
      <c r="F19" s="162"/>
      <c r="G19" s="183">
        <v>0</v>
      </c>
      <c r="H19" s="189"/>
      <c r="I19" s="189"/>
      <c r="J19" s="183">
        <v>0</v>
      </c>
      <c r="K19" s="189"/>
      <c r="L19" s="186">
        <v>0</v>
      </c>
      <c r="M19" s="183">
        <f t="shared" si="3"/>
        <v>0</v>
      </c>
    </row>
    <row r="20" spans="1:13" ht="17.25">
      <c r="A20" s="14"/>
      <c r="B20" s="16"/>
      <c r="C20" s="95"/>
      <c r="D20" s="86"/>
      <c r="G20" s="1"/>
      <c r="J20" s="1"/>
      <c r="L20" s="98"/>
      <c r="M20" s="1"/>
    </row>
    <row r="21" spans="1:13" ht="17.25">
      <c r="A21" s="14"/>
      <c r="B21" s="16"/>
      <c r="C21" s="94"/>
      <c r="D21" s="86"/>
      <c r="G21" s="1"/>
      <c r="J21" s="1"/>
      <c r="L21" s="98"/>
      <c r="M21" s="1"/>
    </row>
    <row r="22" spans="1:13" ht="17.25">
      <c r="A22" s="14"/>
      <c r="B22" s="16"/>
      <c r="C22" s="94"/>
      <c r="D22" s="86"/>
      <c r="G22" s="1"/>
      <c r="J22" s="1"/>
      <c r="L22" s="98"/>
      <c r="M22" s="1"/>
    </row>
    <row r="23" spans="1:13" ht="17.25">
      <c r="A23" s="14"/>
      <c r="B23" s="16"/>
      <c r="C23" s="95"/>
      <c r="D23" s="86"/>
      <c r="G23" s="1"/>
      <c r="J23" s="1"/>
      <c r="L23" s="98"/>
      <c r="M23" s="1"/>
    </row>
    <row r="24" spans="1:13" ht="17.25">
      <c r="A24" s="14"/>
      <c r="B24" s="16"/>
      <c r="C24" s="94"/>
      <c r="D24" s="86"/>
      <c r="G24" s="1"/>
      <c r="J24" s="1"/>
      <c r="L24" s="98"/>
      <c r="M24" s="1"/>
    </row>
    <row r="25" spans="1:13" ht="17.25">
      <c r="A25" s="14"/>
      <c r="B25" s="16"/>
      <c r="C25" s="95"/>
      <c r="D25" s="86"/>
      <c r="G25" s="1"/>
      <c r="J25" s="1"/>
      <c r="L25" s="98"/>
      <c r="M25" s="1"/>
    </row>
  </sheetData>
  <sheetProtection/>
  <mergeCells count="1">
    <mergeCell ref="B1:E1"/>
  </mergeCells>
  <printOptions/>
  <pageMargins left="0.7875" right="0.7875" top="0.39375" bottom="0.39375" header="0.5118055555555556" footer="0.5118055555555556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6.00390625" style="3" customWidth="1"/>
    <col min="3" max="3" width="16.00390625" style="3" customWidth="1"/>
    <col min="4" max="4" width="24.75390625" style="3" customWidth="1"/>
    <col min="5" max="5" width="10.625" style="31" customWidth="1"/>
    <col min="6" max="6" width="6.75390625" style="31" customWidth="1"/>
    <col min="7" max="7" width="9.00390625" style="5" customWidth="1"/>
    <col min="8" max="8" width="10.625" style="6" customWidth="1"/>
    <col min="9" max="9" width="6.50390625" style="6" customWidth="1"/>
    <col min="10" max="10" width="9.00390625" style="5" customWidth="1"/>
    <col min="11" max="11" width="10.625" style="6" customWidth="1"/>
    <col min="12" max="13" width="9.00390625" style="5" customWidth="1"/>
    <col min="14" max="16384" width="9.00390625" style="3" customWidth="1"/>
  </cols>
  <sheetData>
    <row r="1" spans="2:13" s="9" customFormat="1" ht="17.25">
      <c r="B1" s="231" t="s">
        <v>461</v>
      </c>
      <c r="C1" s="231"/>
      <c r="D1" s="231"/>
      <c r="E1" s="231"/>
      <c r="F1" s="8"/>
      <c r="G1" s="53"/>
      <c r="H1" s="57"/>
      <c r="I1" s="57"/>
      <c r="J1" s="53"/>
      <c r="K1" s="57"/>
      <c r="L1" s="53"/>
      <c r="M1" s="53"/>
    </row>
    <row r="2" spans="5:13" s="9" customFormat="1" ht="17.25">
      <c r="E2" s="59"/>
      <c r="F2" s="59"/>
      <c r="G2" s="53"/>
      <c r="H2" s="57"/>
      <c r="I2" s="57"/>
      <c r="J2" s="53"/>
      <c r="K2" s="57"/>
      <c r="L2" s="53"/>
      <c r="M2" s="53"/>
    </row>
    <row r="3" spans="1:13" s="9" customFormat="1" ht="17.25">
      <c r="A3" s="9" t="s">
        <v>42</v>
      </c>
      <c r="E3" s="59" t="s">
        <v>12</v>
      </c>
      <c r="F3" s="59"/>
      <c r="G3" s="53"/>
      <c r="H3" s="57" t="s">
        <v>13</v>
      </c>
      <c r="I3" s="57"/>
      <c r="J3" s="53"/>
      <c r="K3" s="57" t="s">
        <v>14</v>
      </c>
      <c r="L3" s="53"/>
      <c r="M3" s="53" t="s">
        <v>15</v>
      </c>
    </row>
    <row r="4" spans="1:13" s="9" customFormat="1" ht="17.25">
      <c r="A4" s="9" t="s">
        <v>16</v>
      </c>
      <c r="B4" s="9" t="s">
        <v>17</v>
      </c>
      <c r="C4" s="9" t="s">
        <v>18</v>
      </c>
      <c r="D4" s="9" t="s">
        <v>19</v>
      </c>
      <c r="E4" s="59" t="s">
        <v>20</v>
      </c>
      <c r="F4" s="60" t="s">
        <v>152</v>
      </c>
      <c r="G4" s="53" t="s">
        <v>21</v>
      </c>
      <c r="H4" s="57" t="s">
        <v>22</v>
      </c>
      <c r="I4" s="60" t="s">
        <v>152</v>
      </c>
      <c r="J4" s="53" t="s">
        <v>21</v>
      </c>
      <c r="K4" s="57" t="s">
        <v>23</v>
      </c>
      <c r="L4" s="53" t="s">
        <v>21</v>
      </c>
      <c r="M4" s="53"/>
    </row>
    <row r="5" spans="1:13" s="9" customFormat="1" ht="17.25" customHeight="1">
      <c r="A5" s="8">
        <v>5</v>
      </c>
      <c r="B5" s="145" t="s">
        <v>56</v>
      </c>
      <c r="C5" s="147" t="s">
        <v>231</v>
      </c>
      <c r="D5" s="147"/>
      <c r="E5" s="37">
        <v>8.26</v>
      </c>
      <c r="F5" s="55" t="s">
        <v>507</v>
      </c>
      <c r="G5" s="38">
        <f aca="true" t="shared" si="0" ref="G5:G27">ROUND(25.4347*(25.5-E5*2.1)^1.34,0)</f>
        <v>423</v>
      </c>
      <c r="H5" s="48">
        <v>3.8</v>
      </c>
      <c r="I5" s="46" t="s">
        <v>504</v>
      </c>
      <c r="J5" s="38">
        <f aca="true" t="shared" si="1" ref="J5:J27">ROUND(0.14354*(100*H5-1.77)^1.385,0)</f>
        <v>534</v>
      </c>
      <c r="K5" s="48">
        <v>43.9</v>
      </c>
      <c r="L5" s="38">
        <f aca="true" t="shared" si="2" ref="L5:L27">ROUND(10.14*(K5-3)^1.02,0)</f>
        <v>447</v>
      </c>
      <c r="M5" s="38">
        <f aca="true" t="shared" si="3" ref="M5:M29">ROUND(G5+J5+L5,0)</f>
        <v>1404</v>
      </c>
    </row>
    <row r="6" spans="1:13" s="9" customFormat="1" ht="17.25" customHeight="1">
      <c r="A6" s="8">
        <v>6</v>
      </c>
      <c r="B6" s="145" t="s">
        <v>58</v>
      </c>
      <c r="C6" s="146" t="s">
        <v>232</v>
      </c>
      <c r="D6" s="146" t="s">
        <v>195</v>
      </c>
      <c r="E6" s="37">
        <v>8.19</v>
      </c>
      <c r="F6" s="55" t="s">
        <v>529</v>
      </c>
      <c r="G6" s="38">
        <f t="shared" si="0"/>
        <v>434</v>
      </c>
      <c r="H6" s="48">
        <v>3.5</v>
      </c>
      <c r="I6" s="46" t="s">
        <v>514</v>
      </c>
      <c r="J6" s="38">
        <f t="shared" si="1"/>
        <v>476</v>
      </c>
      <c r="K6" s="48">
        <v>44.3</v>
      </c>
      <c r="L6" s="38">
        <f t="shared" si="2"/>
        <v>451</v>
      </c>
      <c r="M6" s="38">
        <f t="shared" si="3"/>
        <v>1361</v>
      </c>
    </row>
    <row r="7" spans="1:13" s="9" customFormat="1" ht="17.25" customHeight="1">
      <c r="A7" s="8">
        <v>14</v>
      </c>
      <c r="B7" s="145" t="s">
        <v>64</v>
      </c>
      <c r="C7" s="146" t="s">
        <v>240</v>
      </c>
      <c r="D7" s="146" t="s">
        <v>193</v>
      </c>
      <c r="E7" s="37">
        <v>8.4</v>
      </c>
      <c r="F7" s="55" t="s">
        <v>482</v>
      </c>
      <c r="G7" s="38">
        <f t="shared" si="0"/>
        <v>403</v>
      </c>
      <c r="H7" s="48">
        <v>3.36</v>
      </c>
      <c r="I7" s="46" t="s">
        <v>521</v>
      </c>
      <c r="J7" s="38">
        <f t="shared" si="1"/>
        <v>450</v>
      </c>
      <c r="K7" s="48">
        <v>37.27</v>
      </c>
      <c r="L7" s="38">
        <f t="shared" si="2"/>
        <v>373</v>
      </c>
      <c r="M7" s="38">
        <f t="shared" si="3"/>
        <v>1226</v>
      </c>
    </row>
    <row r="8" spans="1:13" s="9" customFormat="1" ht="17.25" customHeight="1">
      <c r="A8" s="8">
        <v>23</v>
      </c>
      <c r="B8" s="145" t="s">
        <v>54</v>
      </c>
      <c r="C8" s="147" t="s">
        <v>249</v>
      </c>
      <c r="D8" s="147"/>
      <c r="E8" s="37">
        <v>8.86</v>
      </c>
      <c r="F8" s="55" t="s">
        <v>530</v>
      </c>
      <c r="G8" s="38">
        <f t="shared" si="0"/>
        <v>338</v>
      </c>
      <c r="H8" s="48">
        <v>3.05</v>
      </c>
      <c r="I8" s="46" t="s">
        <v>527</v>
      </c>
      <c r="J8" s="38">
        <f t="shared" si="1"/>
        <v>393</v>
      </c>
      <c r="K8" s="48">
        <v>42.05</v>
      </c>
      <c r="L8" s="38">
        <f t="shared" si="2"/>
        <v>426</v>
      </c>
      <c r="M8" s="38">
        <f t="shared" si="3"/>
        <v>1157</v>
      </c>
    </row>
    <row r="9" spans="1:13" s="9" customFormat="1" ht="17.25" customHeight="1">
      <c r="A9" s="8">
        <v>3</v>
      </c>
      <c r="B9" s="145" t="s">
        <v>52</v>
      </c>
      <c r="C9" s="146" t="s">
        <v>229</v>
      </c>
      <c r="D9" s="146" t="s">
        <v>192</v>
      </c>
      <c r="E9" s="37">
        <v>8.61</v>
      </c>
      <c r="F9" s="55" t="s">
        <v>507</v>
      </c>
      <c r="G9" s="38">
        <f t="shared" si="0"/>
        <v>373</v>
      </c>
      <c r="H9" s="48">
        <v>3.19</v>
      </c>
      <c r="I9" s="46" t="s">
        <v>511</v>
      </c>
      <c r="J9" s="38">
        <f t="shared" si="1"/>
        <v>418</v>
      </c>
      <c r="K9" s="48">
        <v>33.61</v>
      </c>
      <c r="L9" s="38">
        <f t="shared" si="2"/>
        <v>332</v>
      </c>
      <c r="M9" s="38">
        <f t="shared" si="3"/>
        <v>1123</v>
      </c>
    </row>
    <row r="10" spans="1:13" s="9" customFormat="1" ht="17.25" customHeight="1">
      <c r="A10" s="8">
        <v>16</v>
      </c>
      <c r="B10" s="145" t="s">
        <v>51</v>
      </c>
      <c r="C10" s="146" t="s">
        <v>242</v>
      </c>
      <c r="D10" s="146" t="s">
        <v>195</v>
      </c>
      <c r="E10" s="37">
        <v>8.52</v>
      </c>
      <c r="F10" s="55" t="s">
        <v>508</v>
      </c>
      <c r="G10" s="38">
        <f t="shared" si="0"/>
        <v>386</v>
      </c>
      <c r="H10" s="48">
        <v>3.16</v>
      </c>
      <c r="I10" s="46" t="s">
        <v>522</v>
      </c>
      <c r="J10" s="38">
        <f t="shared" si="1"/>
        <v>413</v>
      </c>
      <c r="K10" s="48">
        <v>32.23</v>
      </c>
      <c r="L10" s="38">
        <f t="shared" si="2"/>
        <v>317</v>
      </c>
      <c r="M10" s="38">
        <f t="shared" si="3"/>
        <v>1116</v>
      </c>
    </row>
    <row r="11" spans="1:13" s="9" customFormat="1" ht="17.25" customHeight="1">
      <c r="A11" s="8">
        <v>20</v>
      </c>
      <c r="B11" s="145" t="s">
        <v>48</v>
      </c>
      <c r="C11" s="147" t="s">
        <v>246</v>
      </c>
      <c r="D11" s="147"/>
      <c r="E11" s="37">
        <v>8.83</v>
      </c>
      <c r="F11" s="55" t="s">
        <v>508</v>
      </c>
      <c r="G11" s="38">
        <f t="shared" si="0"/>
        <v>342</v>
      </c>
      <c r="H11" s="48">
        <v>2.89</v>
      </c>
      <c r="I11" s="46" t="s">
        <v>525</v>
      </c>
      <c r="J11" s="38">
        <f t="shared" si="1"/>
        <v>364</v>
      </c>
      <c r="K11" s="48">
        <v>38.2</v>
      </c>
      <c r="L11" s="38">
        <f t="shared" si="2"/>
        <v>383</v>
      </c>
      <c r="M11" s="38">
        <f t="shared" si="3"/>
        <v>1089</v>
      </c>
    </row>
    <row r="12" spans="1:13" s="9" customFormat="1" ht="17.25" customHeight="1">
      <c r="A12" s="8">
        <v>22</v>
      </c>
      <c r="B12" s="145" t="s">
        <v>62</v>
      </c>
      <c r="C12" s="146" t="s">
        <v>248</v>
      </c>
      <c r="D12" s="146" t="s">
        <v>197</v>
      </c>
      <c r="E12" s="37">
        <v>8.86</v>
      </c>
      <c r="F12" s="55" t="s">
        <v>530</v>
      </c>
      <c r="G12" s="38">
        <f t="shared" si="0"/>
        <v>338</v>
      </c>
      <c r="H12" s="48">
        <v>3.28</v>
      </c>
      <c r="I12" s="46" t="s">
        <v>526</v>
      </c>
      <c r="J12" s="38">
        <f t="shared" si="1"/>
        <v>435</v>
      </c>
      <c r="K12" s="48">
        <v>31.9</v>
      </c>
      <c r="L12" s="38">
        <f t="shared" si="2"/>
        <v>313</v>
      </c>
      <c r="M12" s="38">
        <f t="shared" si="3"/>
        <v>1086</v>
      </c>
    </row>
    <row r="13" spans="1:13" s="9" customFormat="1" ht="17.25" customHeight="1">
      <c r="A13" s="8">
        <v>15</v>
      </c>
      <c r="B13" s="145" t="s">
        <v>65</v>
      </c>
      <c r="C13" s="146" t="s">
        <v>241</v>
      </c>
      <c r="D13" s="146" t="s">
        <v>192</v>
      </c>
      <c r="E13" s="37">
        <v>8.65</v>
      </c>
      <c r="F13" s="55" t="s">
        <v>482</v>
      </c>
      <c r="G13" s="38">
        <f t="shared" si="0"/>
        <v>367</v>
      </c>
      <c r="H13" s="48">
        <v>2.9</v>
      </c>
      <c r="I13" s="46" t="s">
        <v>516</v>
      </c>
      <c r="J13" s="38">
        <f t="shared" si="1"/>
        <v>366</v>
      </c>
      <c r="K13" s="48">
        <v>34.8</v>
      </c>
      <c r="L13" s="38">
        <f t="shared" si="2"/>
        <v>346</v>
      </c>
      <c r="M13" s="38">
        <f t="shared" si="3"/>
        <v>1079</v>
      </c>
    </row>
    <row r="14" spans="1:13" s="9" customFormat="1" ht="17.25" customHeight="1">
      <c r="A14" s="8">
        <v>13</v>
      </c>
      <c r="B14" s="145" t="s">
        <v>47</v>
      </c>
      <c r="C14" s="146" t="s">
        <v>239</v>
      </c>
      <c r="D14" s="146" t="s">
        <v>198</v>
      </c>
      <c r="E14" s="37">
        <v>8.49</v>
      </c>
      <c r="F14" s="55" t="s">
        <v>482</v>
      </c>
      <c r="G14" s="38">
        <f t="shared" si="0"/>
        <v>390</v>
      </c>
      <c r="H14" s="48">
        <v>2.72</v>
      </c>
      <c r="I14" s="46" t="s">
        <v>520</v>
      </c>
      <c r="J14" s="38">
        <f t="shared" si="1"/>
        <v>335</v>
      </c>
      <c r="K14" s="48">
        <v>33.61</v>
      </c>
      <c r="L14" s="38">
        <f t="shared" si="2"/>
        <v>332</v>
      </c>
      <c r="M14" s="38">
        <f t="shared" si="3"/>
        <v>1057</v>
      </c>
    </row>
    <row r="15" spans="1:13" s="9" customFormat="1" ht="17.25" customHeight="1">
      <c r="A15" s="8">
        <v>19</v>
      </c>
      <c r="B15" s="145" t="s">
        <v>57</v>
      </c>
      <c r="C15" s="146" t="s">
        <v>245</v>
      </c>
      <c r="D15" s="146" t="s">
        <v>198</v>
      </c>
      <c r="E15" s="37">
        <v>8.87</v>
      </c>
      <c r="F15" s="55" t="s">
        <v>508</v>
      </c>
      <c r="G15" s="38">
        <f t="shared" si="0"/>
        <v>337</v>
      </c>
      <c r="H15" s="48">
        <v>3.12</v>
      </c>
      <c r="I15" s="46" t="s">
        <v>522</v>
      </c>
      <c r="J15" s="38">
        <f t="shared" si="1"/>
        <v>405</v>
      </c>
      <c r="K15" s="48">
        <v>31.03</v>
      </c>
      <c r="L15" s="38">
        <f t="shared" si="2"/>
        <v>304</v>
      </c>
      <c r="M15" s="38">
        <f t="shared" si="3"/>
        <v>1046</v>
      </c>
    </row>
    <row r="16" spans="1:13" s="9" customFormat="1" ht="17.25" customHeight="1">
      <c r="A16" s="8">
        <v>10</v>
      </c>
      <c r="B16" s="145" t="s">
        <v>61</v>
      </c>
      <c r="C16" s="146" t="s">
        <v>236</v>
      </c>
      <c r="D16" s="146" t="s">
        <v>197</v>
      </c>
      <c r="E16" s="37">
        <v>8.73</v>
      </c>
      <c r="F16" s="55" t="s">
        <v>529</v>
      </c>
      <c r="G16" s="38">
        <f t="shared" si="0"/>
        <v>356</v>
      </c>
      <c r="H16" s="48">
        <v>2.93</v>
      </c>
      <c r="I16" s="46" t="s">
        <v>517</v>
      </c>
      <c r="J16" s="38">
        <f t="shared" si="1"/>
        <v>371</v>
      </c>
      <c r="K16" s="48">
        <v>28.6</v>
      </c>
      <c r="L16" s="38">
        <f t="shared" si="2"/>
        <v>277</v>
      </c>
      <c r="M16" s="38">
        <f t="shared" si="3"/>
        <v>1004</v>
      </c>
    </row>
    <row r="17" spans="1:13" s="9" customFormat="1" ht="17.25" customHeight="1">
      <c r="A17" s="8">
        <v>24</v>
      </c>
      <c r="B17" s="145" t="s">
        <v>66</v>
      </c>
      <c r="C17" s="146" t="s">
        <v>250</v>
      </c>
      <c r="D17" s="146" t="s">
        <v>192</v>
      </c>
      <c r="E17" s="37">
        <v>9.15</v>
      </c>
      <c r="F17" s="55" t="s">
        <v>530</v>
      </c>
      <c r="G17" s="38">
        <f t="shared" si="0"/>
        <v>299</v>
      </c>
      <c r="H17" s="48">
        <v>2.48</v>
      </c>
      <c r="I17" s="46" t="s">
        <v>522</v>
      </c>
      <c r="J17" s="38">
        <f t="shared" si="1"/>
        <v>294</v>
      </c>
      <c r="K17" s="48">
        <v>39.03</v>
      </c>
      <c r="L17" s="38">
        <f t="shared" si="2"/>
        <v>392</v>
      </c>
      <c r="M17" s="38">
        <f t="shared" si="3"/>
        <v>985</v>
      </c>
    </row>
    <row r="18" spans="1:13" s="9" customFormat="1" ht="17.25" customHeight="1">
      <c r="A18" s="8">
        <v>12</v>
      </c>
      <c r="B18" s="145" t="s">
        <v>63</v>
      </c>
      <c r="C18" s="146" t="s">
        <v>238</v>
      </c>
      <c r="D18" s="146" t="s">
        <v>195</v>
      </c>
      <c r="E18" s="37">
        <v>8.5</v>
      </c>
      <c r="F18" s="55" t="s">
        <v>482</v>
      </c>
      <c r="G18" s="38">
        <f t="shared" si="0"/>
        <v>389</v>
      </c>
      <c r="H18" s="48">
        <v>2.77</v>
      </c>
      <c r="I18" s="46" t="s">
        <v>519</v>
      </c>
      <c r="J18" s="38">
        <f t="shared" si="1"/>
        <v>344</v>
      </c>
      <c r="K18" s="48">
        <v>25.8</v>
      </c>
      <c r="L18" s="38">
        <f t="shared" si="2"/>
        <v>246</v>
      </c>
      <c r="M18" s="38">
        <f t="shared" si="3"/>
        <v>979</v>
      </c>
    </row>
    <row r="19" spans="1:13" s="9" customFormat="1" ht="17.25" customHeight="1">
      <c r="A19" s="8">
        <v>2</v>
      </c>
      <c r="B19" s="145" t="s">
        <v>53</v>
      </c>
      <c r="C19" s="146" t="s">
        <v>228</v>
      </c>
      <c r="D19" s="146" t="s">
        <v>194</v>
      </c>
      <c r="E19" s="37">
        <v>9.03</v>
      </c>
      <c r="F19" s="55" t="s">
        <v>507</v>
      </c>
      <c r="G19" s="38">
        <f t="shared" si="0"/>
        <v>315</v>
      </c>
      <c r="H19" s="48">
        <v>2.88</v>
      </c>
      <c r="I19" s="46" t="s">
        <v>510</v>
      </c>
      <c r="J19" s="38">
        <f t="shared" si="1"/>
        <v>363</v>
      </c>
      <c r="K19" s="48">
        <v>28.85</v>
      </c>
      <c r="L19" s="38">
        <f t="shared" si="2"/>
        <v>280</v>
      </c>
      <c r="M19" s="38">
        <f t="shared" si="3"/>
        <v>958</v>
      </c>
    </row>
    <row r="20" spans="1:13" s="9" customFormat="1" ht="17.25" customHeight="1">
      <c r="A20" s="8">
        <v>9</v>
      </c>
      <c r="B20" s="145" t="s">
        <v>49</v>
      </c>
      <c r="C20" s="146" t="s">
        <v>235</v>
      </c>
      <c r="D20" s="146" t="s">
        <v>192</v>
      </c>
      <c r="E20" s="37">
        <v>9.18</v>
      </c>
      <c r="F20" s="55" t="s">
        <v>529</v>
      </c>
      <c r="G20" s="38">
        <f t="shared" si="0"/>
        <v>295</v>
      </c>
      <c r="H20" s="48">
        <v>2.74</v>
      </c>
      <c r="I20" s="46" t="s">
        <v>513</v>
      </c>
      <c r="J20" s="38">
        <f t="shared" si="1"/>
        <v>338</v>
      </c>
      <c r="K20" s="48">
        <v>31.69</v>
      </c>
      <c r="L20" s="38">
        <f t="shared" si="2"/>
        <v>311</v>
      </c>
      <c r="M20" s="38">
        <f t="shared" si="3"/>
        <v>944</v>
      </c>
    </row>
    <row r="21" spans="1:13" s="9" customFormat="1" ht="17.25" customHeight="1">
      <c r="A21" s="8">
        <v>11</v>
      </c>
      <c r="B21" s="145" t="s">
        <v>50</v>
      </c>
      <c r="C21" s="147" t="s">
        <v>237</v>
      </c>
      <c r="D21" s="147"/>
      <c r="E21" s="37">
        <v>9.19</v>
      </c>
      <c r="F21" s="55" t="s">
        <v>482</v>
      </c>
      <c r="G21" s="38">
        <f t="shared" si="0"/>
        <v>293</v>
      </c>
      <c r="H21" s="48">
        <v>2.97</v>
      </c>
      <c r="I21" s="46" t="s">
        <v>518</v>
      </c>
      <c r="J21" s="38">
        <f t="shared" si="1"/>
        <v>379</v>
      </c>
      <c r="K21" s="48">
        <v>27.55</v>
      </c>
      <c r="L21" s="38">
        <f t="shared" si="2"/>
        <v>265</v>
      </c>
      <c r="M21" s="38">
        <f t="shared" si="3"/>
        <v>937</v>
      </c>
    </row>
    <row r="22" spans="1:13" s="9" customFormat="1" ht="17.25" customHeight="1">
      <c r="A22" s="8">
        <v>25</v>
      </c>
      <c r="B22" s="145" t="s">
        <v>67</v>
      </c>
      <c r="C22" s="147" t="s">
        <v>251</v>
      </c>
      <c r="D22" s="147"/>
      <c r="E22" s="37">
        <v>9.8</v>
      </c>
      <c r="F22" s="55" t="s">
        <v>530</v>
      </c>
      <c r="G22" s="38">
        <f t="shared" si="0"/>
        <v>215</v>
      </c>
      <c r="H22" s="48">
        <v>2.78</v>
      </c>
      <c r="I22" s="46" t="s">
        <v>528</v>
      </c>
      <c r="J22" s="38">
        <f t="shared" si="1"/>
        <v>345</v>
      </c>
      <c r="K22" s="48">
        <v>29.77</v>
      </c>
      <c r="L22" s="38">
        <f t="shared" si="2"/>
        <v>290</v>
      </c>
      <c r="M22" s="38">
        <f t="shared" si="3"/>
        <v>850</v>
      </c>
    </row>
    <row r="23" spans="1:13" s="9" customFormat="1" ht="17.25" customHeight="1">
      <c r="A23" s="8">
        <v>7</v>
      </c>
      <c r="B23" s="145" t="s">
        <v>55</v>
      </c>
      <c r="C23" s="146" t="s">
        <v>233</v>
      </c>
      <c r="D23" s="146" t="s">
        <v>198</v>
      </c>
      <c r="E23" s="37">
        <v>9.78</v>
      </c>
      <c r="F23" s="55" t="s">
        <v>529</v>
      </c>
      <c r="G23" s="38">
        <f t="shared" si="0"/>
        <v>218</v>
      </c>
      <c r="H23" s="48">
        <v>2.35</v>
      </c>
      <c r="I23" s="46" t="s">
        <v>515</v>
      </c>
      <c r="J23" s="38">
        <f t="shared" si="1"/>
        <v>273</v>
      </c>
      <c r="K23" s="48">
        <v>29.07</v>
      </c>
      <c r="L23" s="38">
        <f t="shared" si="2"/>
        <v>282</v>
      </c>
      <c r="M23" s="38">
        <f t="shared" si="3"/>
        <v>773</v>
      </c>
    </row>
    <row r="24" spans="1:13" s="9" customFormat="1" ht="17.25" customHeight="1">
      <c r="A24" s="8">
        <v>4</v>
      </c>
      <c r="B24" s="145" t="s">
        <v>44</v>
      </c>
      <c r="C24" s="146" t="s">
        <v>230</v>
      </c>
      <c r="D24" s="146" t="s">
        <v>195</v>
      </c>
      <c r="E24" s="37">
        <v>9.91</v>
      </c>
      <c r="F24" s="55" t="s">
        <v>507</v>
      </c>
      <c r="G24" s="38">
        <f t="shared" si="0"/>
        <v>202</v>
      </c>
      <c r="H24" s="48">
        <v>2.83</v>
      </c>
      <c r="I24" s="46" t="s">
        <v>512</v>
      </c>
      <c r="J24" s="38">
        <f t="shared" si="1"/>
        <v>354</v>
      </c>
      <c r="K24" s="48">
        <v>22.05</v>
      </c>
      <c r="L24" s="38">
        <f t="shared" si="2"/>
        <v>205</v>
      </c>
      <c r="M24" s="38">
        <f t="shared" si="3"/>
        <v>761</v>
      </c>
    </row>
    <row r="25" spans="1:13" s="9" customFormat="1" ht="17.25" customHeight="1">
      <c r="A25" s="8">
        <v>17</v>
      </c>
      <c r="B25" s="145" t="s">
        <v>60</v>
      </c>
      <c r="C25" s="147" t="s">
        <v>243</v>
      </c>
      <c r="D25" s="147"/>
      <c r="E25" s="37">
        <v>9.86</v>
      </c>
      <c r="F25" s="55" t="s">
        <v>508</v>
      </c>
      <c r="G25" s="38">
        <f t="shared" si="0"/>
        <v>208</v>
      </c>
      <c r="H25" s="48">
        <v>2.6</v>
      </c>
      <c r="I25" s="46" t="s">
        <v>523</v>
      </c>
      <c r="J25" s="38">
        <f t="shared" si="1"/>
        <v>314</v>
      </c>
      <c r="K25" s="48">
        <v>23.2</v>
      </c>
      <c r="L25" s="38">
        <f t="shared" si="2"/>
        <v>218</v>
      </c>
      <c r="M25" s="38">
        <f t="shared" si="3"/>
        <v>740</v>
      </c>
    </row>
    <row r="26" spans="1:13" s="9" customFormat="1" ht="17.25" customHeight="1">
      <c r="A26" s="8">
        <v>8</v>
      </c>
      <c r="B26" s="145" t="s">
        <v>43</v>
      </c>
      <c r="C26" s="146" t="s">
        <v>234</v>
      </c>
      <c r="D26" s="146" t="s">
        <v>194</v>
      </c>
      <c r="E26" s="37">
        <v>10</v>
      </c>
      <c r="F26" s="55" t="s">
        <v>529</v>
      </c>
      <c r="G26" s="38">
        <f t="shared" si="0"/>
        <v>191</v>
      </c>
      <c r="H26" s="48">
        <v>2.4</v>
      </c>
      <c r="I26" s="46" t="s">
        <v>516</v>
      </c>
      <c r="J26" s="38">
        <f t="shared" si="1"/>
        <v>281</v>
      </c>
      <c r="K26" s="48">
        <v>17.49</v>
      </c>
      <c r="L26" s="38">
        <f t="shared" si="2"/>
        <v>155</v>
      </c>
      <c r="M26" s="38">
        <f t="shared" si="3"/>
        <v>627</v>
      </c>
    </row>
    <row r="27" spans="1:13" s="9" customFormat="1" ht="17.25" customHeight="1">
      <c r="A27" s="8">
        <v>18</v>
      </c>
      <c r="B27" s="145" t="s">
        <v>59</v>
      </c>
      <c r="C27" s="146" t="s">
        <v>244</v>
      </c>
      <c r="D27" s="146" t="s">
        <v>194</v>
      </c>
      <c r="E27" s="37">
        <v>10.63</v>
      </c>
      <c r="F27" s="55" t="s">
        <v>508</v>
      </c>
      <c r="G27" s="38">
        <f t="shared" si="0"/>
        <v>120</v>
      </c>
      <c r="H27" s="48">
        <v>2.32</v>
      </c>
      <c r="I27" s="46" t="s">
        <v>524</v>
      </c>
      <c r="J27" s="38">
        <f t="shared" si="1"/>
        <v>268</v>
      </c>
      <c r="K27" s="48">
        <v>13.53</v>
      </c>
      <c r="L27" s="38">
        <f t="shared" si="2"/>
        <v>112</v>
      </c>
      <c r="M27" s="38">
        <f t="shared" si="3"/>
        <v>500</v>
      </c>
    </row>
    <row r="28" spans="1:13" s="9" customFormat="1" ht="17.25" customHeight="1">
      <c r="A28" s="160">
        <v>1</v>
      </c>
      <c r="B28" s="167" t="s">
        <v>46</v>
      </c>
      <c r="C28" s="168" t="s">
        <v>227</v>
      </c>
      <c r="D28" s="168" t="s">
        <v>198</v>
      </c>
      <c r="E28" s="162"/>
      <c r="F28" s="163"/>
      <c r="G28" s="164">
        <v>0</v>
      </c>
      <c r="H28" s="165"/>
      <c r="I28" s="169"/>
      <c r="J28" s="164">
        <v>0</v>
      </c>
      <c r="K28" s="165"/>
      <c r="L28" s="164">
        <v>0</v>
      </c>
      <c r="M28" s="164">
        <f t="shared" si="3"/>
        <v>0</v>
      </c>
    </row>
    <row r="29" spans="1:13" s="9" customFormat="1" ht="17.25" customHeight="1">
      <c r="A29" s="160">
        <v>21</v>
      </c>
      <c r="B29" s="167" t="s">
        <v>45</v>
      </c>
      <c r="C29" s="187" t="s">
        <v>247</v>
      </c>
      <c r="D29" s="188"/>
      <c r="E29" s="162"/>
      <c r="F29" s="163"/>
      <c r="G29" s="164">
        <v>0</v>
      </c>
      <c r="H29" s="165"/>
      <c r="I29" s="169"/>
      <c r="J29" s="164">
        <v>0</v>
      </c>
      <c r="K29" s="165"/>
      <c r="L29" s="164">
        <v>0</v>
      </c>
      <c r="M29" s="164">
        <f t="shared" si="3"/>
        <v>0</v>
      </c>
    </row>
    <row r="30" spans="1:13" ht="17.25" customHeight="1">
      <c r="A30" s="7"/>
      <c r="B30" s="76"/>
      <c r="C30" s="90"/>
      <c r="D30" s="94"/>
      <c r="E30" s="100"/>
      <c r="F30" s="101"/>
      <c r="G30" s="53"/>
      <c r="H30" s="93"/>
      <c r="I30" s="76"/>
      <c r="J30" s="53"/>
      <c r="K30" s="93"/>
      <c r="L30" s="53"/>
      <c r="M30" s="53"/>
    </row>
    <row r="31" spans="1:13" ht="17.25">
      <c r="A31" s="8"/>
      <c r="B31" s="76"/>
      <c r="C31" s="90"/>
      <c r="D31" s="94"/>
      <c r="G31" s="53"/>
      <c r="J31" s="53"/>
      <c r="L31" s="53"/>
      <c r="M31" s="53"/>
    </row>
    <row r="32" spans="1:13" ht="17.25">
      <c r="A32" s="8"/>
      <c r="C32" s="14"/>
      <c r="D32" s="14"/>
      <c r="G32" s="53"/>
      <c r="J32" s="53"/>
      <c r="L32" s="53"/>
      <c r="M32" s="53"/>
    </row>
    <row r="33" spans="1:13" ht="17.25">
      <c r="A33" s="8"/>
      <c r="C33" s="14"/>
      <c r="D33" s="14"/>
      <c r="G33" s="53"/>
      <c r="J33" s="53"/>
      <c r="L33" s="53"/>
      <c r="M33" s="53"/>
    </row>
    <row r="34" spans="1:13" ht="17.25">
      <c r="A34" s="8"/>
      <c r="C34" s="14"/>
      <c r="D34" s="14"/>
      <c r="G34" s="53"/>
      <c r="J34" s="53"/>
      <c r="L34" s="53"/>
      <c r="M34" s="53"/>
    </row>
    <row r="35" spans="1:13" ht="17.25">
      <c r="A35" s="8"/>
      <c r="C35" s="14"/>
      <c r="D35" s="14"/>
      <c r="G35" s="53"/>
      <c r="J35" s="53"/>
      <c r="L35" s="53"/>
      <c r="M35" s="53"/>
    </row>
    <row r="36" spans="1:13" ht="17.25">
      <c r="A36" s="8"/>
      <c r="C36" s="14"/>
      <c r="D36" s="14"/>
      <c r="G36" s="53"/>
      <c r="J36" s="53"/>
      <c r="L36" s="53"/>
      <c r="M36" s="53"/>
    </row>
    <row r="37" spans="1:13" ht="17.25">
      <c r="A37" s="8"/>
      <c r="C37" s="14"/>
      <c r="D37" s="14"/>
      <c r="G37" s="53"/>
      <c r="J37" s="53"/>
      <c r="L37" s="53"/>
      <c r="M37" s="53"/>
    </row>
    <row r="38" spans="1:13" ht="17.25">
      <c r="A38" s="8"/>
      <c r="C38" s="14"/>
      <c r="D38" s="14"/>
      <c r="G38" s="53"/>
      <c r="J38" s="53"/>
      <c r="L38" s="53"/>
      <c r="M38" s="53"/>
    </row>
    <row r="39" spans="1:13" ht="17.25">
      <c r="A39" s="8"/>
      <c r="C39" s="14"/>
      <c r="D39" s="14"/>
      <c r="G39" s="53"/>
      <c r="J39" s="53"/>
      <c r="L39" s="53"/>
      <c r="M39" s="53"/>
    </row>
    <row r="40" spans="1:13" ht="17.25">
      <c r="A40" s="8"/>
      <c r="C40" s="14"/>
      <c r="D40" s="14"/>
      <c r="G40" s="53"/>
      <c r="J40" s="53"/>
      <c r="L40" s="53"/>
      <c r="M40" s="53"/>
    </row>
  </sheetData>
  <sheetProtection/>
  <protectedRanges>
    <protectedRange sqref="C13" name="範囲5_9"/>
  </protectedRanges>
  <mergeCells count="1">
    <mergeCell ref="B1:E1"/>
  </mergeCells>
  <dataValidations count="1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13"/>
  </dataValidations>
  <printOptions/>
  <pageMargins left="0.7875" right="0.7875" top="0.39375" bottom="0.39375" header="0.5118055555555556" footer="0.5118055555555556"/>
  <pageSetup fitToHeight="0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6.125" style="3" customWidth="1"/>
    <col min="3" max="3" width="16.375" style="3" customWidth="1"/>
    <col min="4" max="4" width="24.875" style="3" customWidth="1"/>
    <col min="5" max="5" width="10.625" style="31" customWidth="1"/>
    <col min="6" max="6" width="6.00390625" style="31" customWidth="1"/>
    <col min="7" max="7" width="9.00390625" style="5" customWidth="1"/>
    <col min="8" max="8" width="10.625" style="6" customWidth="1"/>
    <col min="9" max="9" width="6.50390625" style="6" customWidth="1"/>
    <col min="10" max="10" width="9.00390625" style="5" customWidth="1"/>
    <col min="11" max="11" width="10.625" style="6" customWidth="1"/>
    <col min="12" max="13" width="9.00390625" style="5" customWidth="1"/>
    <col min="14" max="16384" width="9.00390625" style="3" customWidth="1"/>
  </cols>
  <sheetData>
    <row r="1" spans="2:6" ht="17.25">
      <c r="B1" s="230" t="s">
        <v>461</v>
      </c>
      <c r="C1" s="230"/>
      <c r="D1" s="230"/>
      <c r="E1" s="230"/>
      <c r="F1" s="7"/>
    </row>
    <row r="3" spans="1:13" ht="17.25">
      <c r="A3" s="3" t="s">
        <v>42</v>
      </c>
      <c r="E3" s="31" t="s">
        <v>12</v>
      </c>
      <c r="H3" s="6" t="s">
        <v>13</v>
      </c>
      <c r="K3" s="6" t="s">
        <v>14</v>
      </c>
      <c r="M3" s="5" t="s">
        <v>15</v>
      </c>
    </row>
    <row r="4" spans="1:12" ht="17.25">
      <c r="A4" s="3" t="s">
        <v>40</v>
      </c>
      <c r="B4" s="3" t="s">
        <v>17</v>
      </c>
      <c r="C4" s="3" t="s">
        <v>18</v>
      </c>
      <c r="D4" s="3" t="s">
        <v>19</v>
      </c>
      <c r="E4" s="31" t="s">
        <v>20</v>
      </c>
      <c r="F4" s="39" t="s">
        <v>152</v>
      </c>
      <c r="G4" s="5" t="s">
        <v>21</v>
      </c>
      <c r="H4" s="6" t="s">
        <v>22</v>
      </c>
      <c r="I4" s="39" t="s">
        <v>152</v>
      </c>
      <c r="J4" s="5" t="s">
        <v>21</v>
      </c>
      <c r="K4" s="6" t="s">
        <v>23</v>
      </c>
      <c r="L4" s="5" t="s">
        <v>21</v>
      </c>
    </row>
    <row r="5" spans="1:13" s="9" customFormat="1" ht="17.25" customHeight="1">
      <c r="A5" s="8">
        <v>14</v>
      </c>
      <c r="B5" s="135" t="s">
        <v>265</v>
      </c>
      <c r="C5" s="122" t="s">
        <v>280</v>
      </c>
      <c r="D5" s="122" t="s">
        <v>282</v>
      </c>
      <c r="E5" s="37">
        <v>8.99</v>
      </c>
      <c r="F5" s="55" t="s">
        <v>486</v>
      </c>
      <c r="G5" s="38">
        <f aca="true" t="shared" si="0" ref="G5:G17">ROUND(25.4347*(26.9-E5*2.3)^1.34,0)</f>
        <v>295</v>
      </c>
      <c r="H5" s="48">
        <v>2.98</v>
      </c>
      <c r="I5" s="46" t="s">
        <v>503</v>
      </c>
      <c r="J5" s="38">
        <f aca="true" t="shared" si="1" ref="J5:J17">ROUND(0.188807*(100*H5-1.58)^1.37,0)</f>
        <v>460</v>
      </c>
      <c r="K5" s="48">
        <v>32.75</v>
      </c>
      <c r="L5" s="38">
        <f aca="true" t="shared" si="2" ref="L5:L17">ROUND(15.9809*(K5-2),0)</f>
        <v>491</v>
      </c>
      <c r="M5" s="38">
        <f aca="true" t="shared" si="3" ref="M5:M19">ROUND(G5+J5+L5,0)</f>
        <v>1246</v>
      </c>
    </row>
    <row r="6" spans="1:13" s="9" customFormat="1" ht="17.25">
      <c r="A6" s="8">
        <v>8</v>
      </c>
      <c r="B6" s="190" t="s">
        <v>259</v>
      </c>
      <c r="C6" s="125" t="s">
        <v>274</v>
      </c>
      <c r="D6" s="125" t="s">
        <v>198</v>
      </c>
      <c r="E6" s="37">
        <v>8.17</v>
      </c>
      <c r="F6" s="55" t="s">
        <v>486</v>
      </c>
      <c r="G6" s="38">
        <f t="shared" si="0"/>
        <v>420</v>
      </c>
      <c r="H6" s="48">
        <v>3.48</v>
      </c>
      <c r="I6" s="46" t="s">
        <v>498</v>
      </c>
      <c r="J6" s="38">
        <f t="shared" si="1"/>
        <v>569</v>
      </c>
      <c r="K6" s="48">
        <v>17.1</v>
      </c>
      <c r="L6" s="38">
        <f t="shared" si="2"/>
        <v>241</v>
      </c>
      <c r="M6" s="38">
        <f t="shared" si="3"/>
        <v>1230</v>
      </c>
    </row>
    <row r="7" spans="1:13" s="9" customFormat="1" ht="17.25">
      <c r="A7" s="8">
        <v>4</v>
      </c>
      <c r="B7" s="190" t="s">
        <v>255</v>
      </c>
      <c r="C7" s="125" t="s">
        <v>270</v>
      </c>
      <c r="D7" s="125" t="s">
        <v>196</v>
      </c>
      <c r="E7" s="37">
        <v>8.97</v>
      </c>
      <c r="F7" s="55" t="s">
        <v>529</v>
      </c>
      <c r="G7" s="38">
        <f t="shared" si="0"/>
        <v>298</v>
      </c>
      <c r="H7" s="48">
        <v>2.85</v>
      </c>
      <c r="I7" s="46" t="s">
        <v>495</v>
      </c>
      <c r="J7" s="38">
        <f t="shared" si="1"/>
        <v>432</v>
      </c>
      <c r="K7" s="48">
        <v>23.42</v>
      </c>
      <c r="L7" s="38">
        <f t="shared" si="2"/>
        <v>342</v>
      </c>
      <c r="M7" s="38">
        <f t="shared" si="3"/>
        <v>1072</v>
      </c>
    </row>
    <row r="8" spans="1:13" s="9" customFormat="1" ht="17.25">
      <c r="A8" s="8">
        <v>9</v>
      </c>
      <c r="B8" s="190" t="s">
        <v>260</v>
      </c>
      <c r="C8" s="125" t="s">
        <v>275</v>
      </c>
      <c r="D8" s="125" t="s">
        <v>194</v>
      </c>
      <c r="E8" s="37">
        <v>8.96</v>
      </c>
      <c r="F8" s="55" t="s">
        <v>486</v>
      </c>
      <c r="G8" s="38">
        <f t="shared" si="0"/>
        <v>299</v>
      </c>
      <c r="H8" s="48">
        <v>2.83</v>
      </c>
      <c r="I8" s="46" t="s">
        <v>499</v>
      </c>
      <c r="J8" s="38">
        <f t="shared" si="1"/>
        <v>428</v>
      </c>
      <c r="K8" s="48">
        <v>23.28</v>
      </c>
      <c r="L8" s="38">
        <f t="shared" si="2"/>
        <v>340</v>
      </c>
      <c r="M8" s="38">
        <f t="shared" si="3"/>
        <v>1067</v>
      </c>
    </row>
    <row r="9" spans="1:13" s="9" customFormat="1" ht="17.25">
      <c r="A9" s="8">
        <v>7</v>
      </c>
      <c r="B9" s="134" t="s">
        <v>258</v>
      </c>
      <c r="C9" s="126" t="s">
        <v>273</v>
      </c>
      <c r="D9" s="126"/>
      <c r="E9" s="37">
        <v>8.87</v>
      </c>
      <c r="F9" s="55" t="s">
        <v>486</v>
      </c>
      <c r="G9" s="38">
        <f t="shared" si="0"/>
        <v>312</v>
      </c>
      <c r="H9" s="48">
        <v>2.81</v>
      </c>
      <c r="I9" s="46" t="s">
        <v>497</v>
      </c>
      <c r="J9" s="38">
        <f t="shared" si="1"/>
        <v>424</v>
      </c>
      <c r="K9" s="48">
        <v>19.68</v>
      </c>
      <c r="L9" s="38">
        <f t="shared" si="2"/>
        <v>283</v>
      </c>
      <c r="M9" s="38">
        <f t="shared" si="3"/>
        <v>1019</v>
      </c>
    </row>
    <row r="10" spans="1:13" s="9" customFormat="1" ht="17.25">
      <c r="A10" s="8">
        <v>11</v>
      </c>
      <c r="B10" s="190" t="s">
        <v>262</v>
      </c>
      <c r="C10" s="125" t="s">
        <v>277</v>
      </c>
      <c r="D10" s="125" t="s">
        <v>196</v>
      </c>
      <c r="E10" s="37">
        <v>8.89</v>
      </c>
      <c r="F10" s="55" t="s">
        <v>486</v>
      </c>
      <c r="G10" s="38">
        <f t="shared" si="0"/>
        <v>309</v>
      </c>
      <c r="H10" s="48">
        <v>2.61</v>
      </c>
      <c r="I10" s="46" t="s">
        <v>500</v>
      </c>
      <c r="J10" s="38">
        <f t="shared" si="1"/>
        <v>383</v>
      </c>
      <c r="K10" s="48">
        <v>19.63</v>
      </c>
      <c r="L10" s="38">
        <f t="shared" si="2"/>
        <v>282</v>
      </c>
      <c r="M10" s="38">
        <f t="shared" si="3"/>
        <v>974</v>
      </c>
    </row>
    <row r="11" spans="1:13" s="9" customFormat="1" ht="17.25">
      <c r="A11" s="8">
        <v>1</v>
      </c>
      <c r="B11" s="190" t="s">
        <v>252</v>
      </c>
      <c r="C11" s="125" t="s">
        <v>267</v>
      </c>
      <c r="D11" s="125" t="s">
        <v>194</v>
      </c>
      <c r="E11" s="37">
        <v>8.64</v>
      </c>
      <c r="F11" s="55">
        <v>-1.8</v>
      </c>
      <c r="G11" s="38">
        <f t="shared" si="0"/>
        <v>347</v>
      </c>
      <c r="H11" s="48">
        <v>2.8</v>
      </c>
      <c r="I11" s="46" t="s">
        <v>493</v>
      </c>
      <c r="J11" s="38">
        <f t="shared" si="1"/>
        <v>422</v>
      </c>
      <c r="K11" s="48">
        <v>13.9</v>
      </c>
      <c r="L11" s="38">
        <f t="shared" si="2"/>
        <v>190</v>
      </c>
      <c r="M11" s="38">
        <f t="shared" si="3"/>
        <v>959</v>
      </c>
    </row>
    <row r="12" spans="1:13" s="9" customFormat="1" ht="17.25">
      <c r="A12" s="8">
        <v>15</v>
      </c>
      <c r="B12" s="134" t="s">
        <v>266</v>
      </c>
      <c r="C12" s="226" t="s">
        <v>281</v>
      </c>
      <c r="D12" s="126"/>
      <c r="E12" s="37">
        <v>9.42</v>
      </c>
      <c r="F12" s="55" t="s">
        <v>486</v>
      </c>
      <c r="G12" s="38">
        <f t="shared" si="0"/>
        <v>234</v>
      </c>
      <c r="H12" s="48">
        <v>2.76</v>
      </c>
      <c r="I12" s="46" t="s">
        <v>504</v>
      </c>
      <c r="J12" s="38">
        <f t="shared" si="1"/>
        <v>414</v>
      </c>
      <c r="K12" s="48">
        <v>20.63</v>
      </c>
      <c r="L12" s="38">
        <f t="shared" si="2"/>
        <v>298</v>
      </c>
      <c r="M12" s="38">
        <f t="shared" si="3"/>
        <v>946</v>
      </c>
    </row>
    <row r="13" spans="1:13" s="9" customFormat="1" ht="17.25">
      <c r="A13" s="8">
        <v>5</v>
      </c>
      <c r="B13" s="190" t="s">
        <v>256</v>
      </c>
      <c r="C13" s="125" t="s">
        <v>271</v>
      </c>
      <c r="D13" s="125" t="s">
        <v>197</v>
      </c>
      <c r="E13" s="37">
        <v>9.43</v>
      </c>
      <c r="F13" s="55">
        <v>-1.8</v>
      </c>
      <c r="G13" s="38">
        <f t="shared" si="0"/>
        <v>232</v>
      </c>
      <c r="H13" s="48">
        <v>3.1</v>
      </c>
      <c r="I13" s="46" t="s">
        <v>494</v>
      </c>
      <c r="J13" s="38">
        <f t="shared" si="1"/>
        <v>485</v>
      </c>
      <c r="K13" s="48">
        <v>13.73</v>
      </c>
      <c r="L13" s="38">
        <f t="shared" si="2"/>
        <v>187</v>
      </c>
      <c r="M13" s="38">
        <f t="shared" si="3"/>
        <v>904</v>
      </c>
    </row>
    <row r="14" spans="1:13" s="9" customFormat="1" ht="17.25">
      <c r="A14" s="8">
        <v>13</v>
      </c>
      <c r="B14" s="190" t="s">
        <v>264</v>
      </c>
      <c r="C14" s="125" t="s">
        <v>279</v>
      </c>
      <c r="D14" s="125" t="s">
        <v>193</v>
      </c>
      <c r="E14" s="37">
        <v>9.44</v>
      </c>
      <c r="F14" s="55" t="s">
        <v>486</v>
      </c>
      <c r="G14" s="38">
        <f t="shared" si="0"/>
        <v>231</v>
      </c>
      <c r="H14" s="48">
        <v>2.63</v>
      </c>
      <c r="I14" s="46" t="s">
        <v>502</v>
      </c>
      <c r="J14" s="38">
        <f t="shared" si="1"/>
        <v>387</v>
      </c>
      <c r="K14" s="48">
        <v>18.54</v>
      </c>
      <c r="L14" s="38">
        <f t="shared" si="2"/>
        <v>264</v>
      </c>
      <c r="M14" s="38">
        <f t="shared" si="3"/>
        <v>882</v>
      </c>
    </row>
    <row r="15" spans="1:13" s="9" customFormat="1" ht="17.25">
      <c r="A15" s="8">
        <v>2</v>
      </c>
      <c r="B15" s="134" t="s">
        <v>253</v>
      </c>
      <c r="C15" s="126" t="s">
        <v>268</v>
      </c>
      <c r="D15" s="126"/>
      <c r="E15" s="37">
        <v>8.99</v>
      </c>
      <c r="F15" s="55" t="s">
        <v>529</v>
      </c>
      <c r="G15" s="38">
        <f t="shared" si="0"/>
        <v>295</v>
      </c>
      <c r="H15" s="48">
        <v>2.28</v>
      </c>
      <c r="I15" s="46" t="s">
        <v>494</v>
      </c>
      <c r="J15" s="38">
        <f t="shared" si="1"/>
        <v>318</v>
      </c>
      <c r="K15" s="48">
        <v>18.63</v>
      </c>
      <c r="L15" s="38">
        <f t="shared" si="2"/>
        <v>266</v>
      </c>
      <c r="M15" s="38">
        <f t="shared" si="3"/>
        <v>879</v>
      </c>
    </row>
    <row r="16" spans="1:13" s="9" customFormat="1" ht="17.25">
      <c r="A16" s="8">
        <v>12</v>
      </c>
      <c r="B16" s="135" t="s">
        <v>263</v>
      </c>
      <c r="C16" s="125" t="s">
        <v>278</v>
      </c>
      <c r="D16" s="122" t="s">
        <v>192</v>
      </c>
      <c r="E16" s="37">
        <v>9.45</v>
      </c>
      <c r="F16" s="55" t="s">
        <v>486</v>
      </c>
      <c r="G16" s="38">
        <f t="shared" si="0"/>
        <v>230</v>
      </c>
      <c r="H16" s="48">
        <v>2.49</v>
      </c>
      <c r="I16" s="46" t="s">
        <v>501</v>
      </c>
      <c r="J16" s="38">
        <f t="shared" si="1"/>
        <v>359</v>
      </c>
      <c r="K16" s="48">
        <v>17.02</v>
      </c>
      <c r="L16" s="38">
        <f t="shared" si="2"/>
        <v>240</v>
      </c>
      <c r="M16" s="38">
        <f t="shared" si="3"/>
        <v>829</v>
      </c>
    </row>
    <row r="17" spans="1:13" s="9" customFormat="1" ht="17.25">
      <c r="A17" s="8">
        <v>6</v>
      </c>
      <c r="B17" s="135" t="s">
        <v>257</v>
      </c>
      <c r="C17" s="125" t="s">
        <v>272</v>
      </c>
      <c r="D17" s="122" t="s">
        <v>192</v>
      </c>
      <c r="E17" s="37">
        <v>9.23</v>
      </c>
      <c r="F17" s="55" t="s">
        <v>486</v>
      </c>
      <c r="G17" s="38">
        <f t="shared" si="0"/>
        <v>260</v>
      </c>
      <c r="H17" s="48">
        <v>2.12</v>
      </c>
      <c r="I17" s="46" t="s">
        <v>496</v>
      </c>
      <c r="J17" s="38">
        <f t="shared" si="1"/>
        <v>288</v>
      </c>
      <c r="K17" s="48">
        <v>18.75</v>
      </c>
      <c r="L17" s="38">
        <f t="shared" si="2"/>
        <v>268</v>
      </c>
      <c r="M17" s="38">
        <f t="shared" si="3"/>
        <v>816</v>
      </c>
    </row>
    <row r="18" spans="1:13" s="9" customFormat="1" ht="17.25">
      <c r="A18" s="160">
        <v>3</v>
      </c>
      <c r="B18" s="177" t="s">
        <v>254</v>
      </c>
      <c r="C18" s="152" t="s">
        <v>269</v>
      </c>
      <c r="D18" s="152" t="s">
        <v>192</v>
      </c>
      <c r="E18" s="162"/>
      <c r="F18" s="163"/>
      <c r="G18" s="164">
        <v>0</v>
      </c>
      <c r="H18" s="165"/>
      <c r="I18" s="169"/>
      <c r="J18" s="164">
        <v>0</v>
      </c>
      <c r="K18" s="165"/>
      <c r="L18" s="164">
        <v>0</v>
      </c>
      <c r="M18" s="164">
        <f t="shared" si="3"/>
        <v>0</v>
      </c>
    </row>
    <row r="19" spans="1:13" s="9" customFormat="1" ht="17.25">
      <c r="A19" s="160">
        <v>10</v>
      </c>
      <c r="B19" s="177" t="s">
        <v>261</v>
      </c>
      <c r="C19" s="152" t="s">
        <v>276</v>
      </c>
      <c r="D19" s="152" t="s">
        <v>282</v>
      </c>
      <c r="E19" s="162"/>
      <c r="F19" s="163"/>
      <c r="G19" s="164">
        <v>0</v>
      </c>
      <c r="H19" s="165"/>
      <c r="I19" s="169"/>
      <c r="J19" s="164">
        <v>0</v>
      </c>
      <c r="K19" s="165"/>
      <c r="L19" s="164">
        <v>0</v>
      </c>
      <c r="M19" s="164">
        <f t="shared" si="3"/>
        <v>0</v>
      </c>
    </row>
    <row r="20" spans="1:13" s="9" customFormat="1" ht="17.25">
      <c r="A20" s="8"/>
      <c r="B20" s="92"/>
      <c r="C20" s="90"/>
      <c r="D20" s="94"/>
      <c r="E20" s="100"/>
      <c r="F20" s="102"/>
      <c r="G20" s="53"/>
      <c r="H20" s="103"/>
      <c r="I20" s="92"/>
      <c r="J20" s="53"/>
      <c r="K20" s="103"/>
      <c r="L20" s="53"/>
      <c r="M20" s="53"/>
    </row>
    <row r="21" spans="1:13" s="9" customFormat="1" ht="17.25">
      <c r="A21" s="8"/>
      <c r="B21" s="92"/>
      <c r="C21" s="90"/>
      <c r="D21" s="94"/>
      <c r="E21" s="100"/>
      <c r="F21" s="102"/>
      <c r="G21" s="53"/>
      <c r="H21" s="103"/>
      <c r="I21" s="92"/>
      <c r="J21" s="53"/>
      <c r="K21" s="103"/>
      <c r="L21" s="53"/>
      <c r="M21" s="53"/>
    </row>
    <row r="22" spans="1:13" s="9" customFormat="1" ht="17.25">
      <c r="A22" s="8"/>
      <c r="B22" s="92"/>
      <c r="C22" s="90"/>
      <c r="D22" s="94"/>
      <c r="E22" s="100"/>
      <c r="F22" s="102"/>
      <c r="G22" s="53"/>
      <c r="H22" s="103"/>
      <c r="I22" s="92"/>
      <c r="J22" s="53"/>
      <c r="K22" s="103"/>
      <c r="L22" s="53"/>
      <c r="M22" s="53"/>
    </row>
    <row r="23" spans="1:13" s="9" customFormat="1" ht="17.25">
      <c r="A23" s="8"/>
      <c r="B23" s="92"/>
      <c r="C23" s="90"/>
      <c r="D23" s="94"/>
      <c r="E23" s="100"/>
      <c r="F23" s="102"/>
      <c r="G23" s="53"/>
      <c r="H23" s="103"/>
      <c r="I23" s="92"/>
      <c r="J23" s="53"/>
      <c r="K23" s="103"/>
      <c r="L23" s="53"/>
      <c r="M23" s="53"/>
    </row>
    <row r="24" spans="1:13" s="9" customFormat="1" ht="17.25">
      <c r="A24" s="8"/>
      <c r="B24" s="92"/>
      <c r="C24" s="90"/>
      <c r="D24" s="94"/>
      <c r="E24" s="100"/>
      <c r="F24" s="102"/>
      <c r="G24" s="53"/>
      <c r="H24" s="103"/>
      <c r="I24" s="92"/>
      <c r="J24" s="53"/>
      <c r="K24" s="103"/>
      <c r="L24" s="53"/>
      <c r="M24" s="53"/>
    </row>
    <row r="25" spans="1:13" s="9" customFormat="1" ht="17.25">
      <c r="A25" s="8"/>
      <c r="B25" s="92"/>
      <c r="C25" s="90"/>
      <c r="D25" s="94"/>
      <c r="E25" s="100"/>
      <c r="F25" s="102"/>
      <c r="G25" s="53"/>
      <c r="H25" s="103"/>
      <c r="I25" s="92"/>
      <c r="J25" s="53"/>
      <c r="K25" s="103"/>
      <c r="L25" s="53"/>
      <c r="M25" s="53"/>
    </row>
    <row r="26" spans="1:13" s="9" customFormat="1" ht="17.25">
      <c r="A26" s="8"/>
      <c r="B26" s="92"/>
      <c r="C26" s="90"/>
      <c r="D26" s="94"/>
      <c r="E26" s="100"/>
      <c r="F26" s="102"/>
      <c r="G26" s="53"/>
      <c r="H26" s="103"/>
      <c r="I26" s="92"/>
      <c r="J26" s="53"/>
      <c r="K26" s="103"/>
      <c r="L26" s="53"/>
      <c r="M26" s="53"/>
    </row>
    <row r="27" spans="1:13" s="9" customFormat="1" ht="17.25">
      <c r="A27" s="8"/>
      <c r="B27" s="92"/>
      <c r="C27" s="90"/>
      <c r="D27" s="94"/>
      <c r="E27" s="100"/>
      <c r="F27" s="102"/>
      <c r="G27" s="53"/>
      <c r="H27" s="103"/>
      <c r="I27" s="92"/>
      <c r="J27" s="53"/>
      <c r="K27" s="103"/>
      <c r="L27" s="53"/>
      <c r="M27" s="53"/>
    </row>
    <row r="28" spans="1:13" s="9" customFormat="1" ht="17.25">
      <c r="A28" s="8"/>
      <c r="B28" s="92"/>
      <c r="C28" s="90"/>
      <c r="D28" s="94"/>
      <c r="E28" s="100"/>
      <c r="F28" s="102"/>
      <c r="G28" s="53"/>
      <c r="H28" s="103"/>
      <c r="I28" s="92"/>
      <c r="J28" s="53"/>
      <c r="K28" s="103"/>
      <c r="L28" s="53"/>
      <c r="M28" s="53"/>
    </row>
    <row r="29" spans="1:13" s="9" customFormat="1" ht="17.25">
      <c r="A29" s="8"/>
      <c r="B29" s="92"/>
      <c r="C29" s="90"/>
      <c r="D29" s="94"/>
      <c r="E29" s="100"/>
      <c r="F29" s="102"/>
      <c r="G29" s="53"/>
      <c r="H29" s="103"/>
      <c r="I29" s="92"/>
      <c r="J29" s="53"/>
      <c r="K29" s="103"/>
      <c r="L29" s="53"/>
      <c r="M29" s="53"/>
    </row>
    <row r="30" spans="1:13" ht="17.25">
      <c r="A30" s="8"/>
      <c r="C30" s="14"/>
      <c r="D30" s="14"/>
      <c r="G30" s="53"/>
      <c r="J30" s="53"/>
      <c r="L30" s="53"/>
      <c r="M30" s="53"/>
    </row>
    <row r="31" spans="1:13" ht="17.25">
      <c r="A31" s="8"/>
      <c r="C31" s="14"/>
      <c r="D31" s="14"/>
      <c r="G31" s="53"/>
      <c r="J31" s="53"/>
      <c r="L31" s="53"/>
      <c r="M31" s="53"/>
    </row>
    <row r="32" spans="1:13" ht="17.25">
      <c r="A32" s="8"/>
      <c r="C32" s="14"/>
      <c r="D32" s="14"/>
      <c r="G32" s="53"/>
      <c r="J32" s="53"/>
      <c r="L32" s="53"/>
      <c r="M32" s="53"/>
    </row>
    <row r="33" spans="1:13" ht="17.25">
      <c r="A33" s="8"/>
      <c r="C33" s="14"/>
      <c r="D33" s="14"/>
      <c r="G33" s="53"/>
      <c r="J33" s="53"/>
      <c r="L33" s="53"/>
      <c r="M33" s="53"/>
    </row>
    <row r="34" spans="1:13" ht="17.25">
      <c r="A34" s="8"/>
      <c r="C34" s="14"/>
      <c r="D34" s="14"/>
      <c r="G34" s="53"/>
      <c r="J34" s="53"/>
      <c r="L34" s="53"/>
      <c r="M34" s="53"/>
    </row>
    <row r="35" spans="1:13" ht="17.25">
      <c r="A35" s="8"/>
      <c r="C35" s="14"/>
      <c r="D35" s="14"/>
      <c r="G35" s="53"/>
      <c r="J35" s="53"/>
      <c r="L35" s="53"/>
      <c r="M35" s="53"/>
    </row>
    <row r="36" spans="1:13" ht="17.25">
      <c r="A36" s="8"/>
      <c r="C36" s="14"/>
      <c r="D36" s="14"/>
      <c r="G36" s="53"/>
      <c r="J36" s="53"/>
      <c r="L36" s="53"/>
      <c r="M36" s="53"/>
    </row>
    <row r="37" spans="1:13" ht="17.25">
      <c r="A37" s="8"/>
      <c r="C37" s="14"/>
      <c r="D37" s="14"/>
      <c r="G37" s="53"/>
      <c r="J37" s="53"/>
      <c r="L37" s="53"/>
      <c r="M37" s="53"/>
    </row>
    <row r="38" ht="17.25">
      <c r="G38" s="53"/>
    </row>
    <row r="39" ht="17.25">
      <c r="G39" s="53"/>
    </row>
  </sheetData>
  <sheetProtection/>
  <mergeCells count="1">
    <mergeCell ref="B1:E1"/>
  </mergeCells>
  <printOptions/>
  <pageMargins left="0.7875" right="0.7875" top="0.39375" bottom="0.39375" header="0.5118055555555556" footer="0.5118055555555556"/>
  <pageSetup fitToHeight="0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6.50390625" style="7" customWidth="1"/>
    <col min="3" max="3" width="16.125" style="3" customWidth="1"/>
    <col min="4" max="4" width="24.875" style="3" customWidth="1"/>
    <col min="5" max="5" width="10.625" style="31" customWidth="1"/>
    <col min="6" max="6" width="5.75390625" style="31" customWidth="1"/>
    <col min="7" max="7" width="9.00390625" style="5" customWidth="1"/>
    <col min="8" max="8" width="10.625" style="6" customWidth="1"/>
    <col min="9" max="9" width="5.125" style="6" customWidth="1"/>
    <col min="10" max="10" width="9.00390625" style="5" customWidth="1"/>
    <col min="11" max="11" width="10.625" style="6" customWidth="1"/>
    <col min="12" max="13" width="9.00390625" style="5" customWidth="1"/>
    <col min="14" max="14" width="10.25390625" style="3" bestFit="1" customWidth="1"/>
    <col min="15" max="16384" width="9.00390625" style="3" customWidth="1"/>
  </cols>
  <sheetData>
    <row r="1" spans="2:13" s="9" customFormat="1" ht="17.25">
      <c r="B1" s="231" t="s">
        <v>461</v>
      </c>
      <c r="C1" s="231"/>
      <c r="D1" s="231"/>
      <c r="E1" s="231"/>
      <c r="F1" s="56"/>
      <c r="G1" s="53"/>
      <c r="H1" s="57"/>
      <c r="I1" s="57"/>
      <c r="J1" s="53"/>
      <c r="K1" s="57"/>
      <c r="L1" s="53"/>
      <c r="M1" s="53"/>
    </row>
    <row r="2" spans="2:13" s="9" customFormat="1" ht="17.25">
      <c r="B2" s="8"/>
      <c r="C2" s="8"/>
      <c r="D2" s="8"/>
      <c r="E2" s="58"/>
      <c r="F2" s="58"/>
      <c r="G2" s="53"/>
      <c r="H2" s="57"/>
      <c r="I2" s="57"/>
      <c r="J2" s="53"/>
      <c r="K2" s="57"/>
      <c r="L2" s="53"/>
      <c r="M2" s="53"/>
    </row>
    <row r="3" spans="1:13" s="9" customFormat="1" ht="17.25">
      <c r="A3" s="9" t="s">
        <v>68</v>
      </c>
      <c r="B3" s="8"/>
      <c r="E3" s="59" t="s">
        <v>12</v>
      </c>
      <c r="F3" s="59"/>
      <c r="G3" s="53"/>
      <c r="H3" s="57" t="s">
        <v>13</v>
      </c>
      <c r="I3" s="57"/>
      <c r="J3" s="53"/>
      <c r="K3" s="57" t="s">
        <v>14</v>
      </c>
      <c r="L3" s="53"/>
      <c r="M3" s="53" t="s">
        <v>15</v>
      </c>
    </row>
    <row r="4" spans="1:13" s="9" customFormat="1" ht="17.25">
      <c r="A4" s="9" t="s">
        <v>16</v>
      </c>
      <c r="B4" s="8" t="s">
        <v>17</v>
      </c>
      <c r="C4" s="9" t="s">
        <v>18</v>
      </c>
      <c r="D4" s="9" t="s">
        <v>19</v>
      </c>
      <c r="E4" s="59" t="s">
        <v>69</v>
      </c>
      <c r="F4" s="60" t="s">
        <v>152</v>
      </c>
      <c r="G4" s="53" t="s">
        <v>21</v>
      </c>
      <c r="H4" s="57" t="s">
        <v>22</v>
      </c>
      <c r="I4" s="60" t="s">
        <v>152</v>
      </c>
      <c r="J4" s="53" t="s">
        <v>21</v>
      </c>
      <c r="K4" s="57" t="s">
        <v>23</v>
      </c>
      <c r="L4" s="53" t="s">
        <v>21</v>
      </c>
      <c r="M4" s="53"/>
    </row>
    <row r="5" spans="1:13" s="11" customFormat="1" ht="13.5" customHeight="1">
      <c r="A5" s="15">
        <v>5</v>
      </c>
      <c r="B5" s="141" t="s">
        <v>87</v>
      </c>
      <c r="C5" s="126" t="s">
        <v>156</v>
      </c>
      <c r="D5" s="126"/>
      <c r="E5" s="88">
        <v>14.27</v>
      </c>
      <c r="F5" s="79" t="s">
        <v>481</v>
      </c>
      <c r="G5" s="82">
        <f aca="true" t="shared" si="0" ref="G5:G26">ROUND(25.4347*(25.5-E5)^1.34,0)</f>
        <v>650</v>
      </c>
      <c r="H5" s="114">
        <v>4.34</v>
      </c>
      <c r="I5" s="79" t="s">
        <v>538</v>
      </c>
      <c r="J5" s="82">
        <f aca="true" t="shared" si="1" ref="J5:J26">ROUND(0.14354*(100*H5-1.77)^1.385,0)</f>
        <v>642</v>
      </c>
      <c r="K5" s="114">
        <v>47.78</v>
      </c>
      <c r="L5" s="82">
        <f aca="true" t="shared" si="2" ref="L5:L26">ROUND(10.14*(K5-3)^1.02,0)</f>
        <v>490</v>
      </c>
      <c r="M5" s="82">
        <f aca="true" t="shared" si="3" ref="M5:M30">ROUND(G5+J5+L5,0)</f>
        <v>1782</v>
      </c>
    </row>
    <row r="6" spans="1:13" s="11" customFormat="1" ht="13.5" customHeight="1">
      <c r="A6" s="15">
        <v>11</v>
      </c>
      <c r="B6" s="141" t="s">
        <v>93</v>
      </c>
      <c r="C6" s="122" t="s">
        <v>165</v>
      </c>
      <c r="D6" s="122" t="s">
        <v>197</v>
      </c>
      <c r="E6" s="88">
        <v>15.92</v>
      </c>
      <c r="F6" s="79" t="s">
        <v>484</v>
      </c>
      <c r="G6" s="82">
        <f t="shared" si="0"/>
        <v>525</v>
      </c>
      <c r="H6" s="114">
        <v>4.27</v>
      </c>
      <c r="I6" s="79" t="s">
        <v>481</v>
      </c>
      <c r="J6" s="82">
        <f t="shared" si="1"/>
        <v>628</v>
      </c>
      <c r="K6" s="114">
        <v>50.81</v>
      </c>
      <c r="L6" s="82">
        <f t="shared" si="2"/>
        <v>524</v>
      </c>
      <c r="M6" s="82">
        <f t="shared" si="3"/>
        <v>1677</v>
      </c>
    </row>
    <row r="7" spans="1:13" s="11" customFormat="1" ht="13.5" customHeight="1">
      <c r="A7" s="15">
        <v>18</v>
      </c>
      <c r="B7" s="141" t="s">
        <v>82</v>
      </c>
      <c r="C7" s="122" t="s">
        <v>163</v>
      </c>
      <c r="D7" s="122" t="s">
        <v>197</v>
      </c>
      <c r="E7" s="88">
        <v>16.15</v>
      </c>
      <c r="F7" s="79" t="s">
        <v>487</v>
      </c>
      <c r="G7" s="82">
        <f t="shared" si="0"/>
        <v>509</v>
      </c>
      <c r="H7" s="114">
        <v>3.84</v>
      </c>
      <c r="I7" s="79" t="s">
        <v>537</v>
      </c>
      <c r="J7" s="82">
        <f t="shared" si="1"/>
        <v>541</v>
      </c>
      <c r="K7" s="114">
        <v>46.53</v>
      </c>
      <c r="L7" s="82">
        <f t="shared" si="2"/>
        <v>476</v>
      </c>
      <c r="M7" s="82">
        <f t="shared" si="3"/>
        <v>1526</v>
      </c>
    </row>
    <row r="8" spans="1:13" s="11" customFormat="1" ht="13.5" customHeight="1">
      <c r="A8" s="15">
        <v>19</v>
      </c>
      <c r="B8" s="141" t="s">
        <v>140</v>
      </c>
      <c r="C8" s="122" t="s">
        <v>295</v>
      </c>
      <c r="D8" s="122" t="s">
        <v>198</v>
      </c>
      <c r="E8" s="88">
        <v>16.06</v>
      </c>
      <c r="F8" s="79" t="s">
        <v>487</v>
      </c>
      <c r="G8" s="82">
        <f t="shared" si="0"/>
        <v>515</v>
      </c>
      <c r="H8" s="114">
        <v>4.22</v>
      </c>
      <c r="I8" s="79" t="s">
        <v>491</v>
      </c>
      <c r="J8" s="82">
        <f t="shared" si="1"/>
        <v>617</v>
      </c>
      <c r="K8" s="114">
        <v>35.61</v>
      </c>
      <c r="L8" s="82">
        <f t="shared" si="2"/>
        <v>355</v>
      </c>
      <c r="M8" s="82">
        <f t="shared" si="3"/>
        <v>1487</v>
      </c>
    </row>
    <row r="9" spans="1:13" s="11" customFormat="1" ht="13.5" customHeight="1">
      <c r="A9" s="15">
        <v>9</v>
      </c>
      <c r="B9" s="141" t="s">
        <v>72</v>
      </c>
      <c r="C9" s="125" t="s">
        <v>166</v>
      </c>
      <c r="D9" s="122" t="s">
        <v>193</v>
      </c>
      <c r="E9" s="88">
        <v>15.91</v>
      </c>
      <c r="F9" s="79" t="s">
        <v>484</v>
      </c>
      <c r="G9" s="82">
        <f t="shared" si="0"/>
        <v>526</v>
      </c>
      <c r="H9" s="114">
        <v>3.44</v>
      </c>
      <c r="I9" s="79" t="s">
        <v>535</v>
      </c>
      <c r="J9" s="82">
        <f t="shared" si="1"/>
        <v>465</v>
      </c>
      <c r="K9" s="114">
        <v>43.89</v>
      </c>
      <c r="L9" s="82">
        <f t="shared" si="2"/>
        <v>447</v>
      </c>
      <c r="M9" s="82">
        <f t="shared" si="3"/>
        <v>1438</v>
      </c>
    </row>
    <row r="10" spans="1:13" s="11" customFormat="1" ht="13.5" customHeight="1">
      <c r="A10" s="15">
        <v>15</v>
      </c>
      <c r="B10" s="141" t="s">
        <v>84</v>
      </c>
      <c r="C10" s="125" t="s">
        <v>164</v>
      </c>
      <c r="D10" s="125" t="s">
        <v>192</v>
      </c>
      <c r="E10" s="88">
        <v>16.4</v>
      </c>
      <c r="F10" s="79" t="s">
        <v>531</v>
      </c>
      <c r="G10" s="82">
        <f t="shared" si="0"/>
        <v>490</v>
      </c>
      <c r="H10" s="114">
        <v>3.51</v>
      </c>
      <c r="I10" s="79" t="s">
        <v>545</v>
      </c>
      <c r="J10" s="82">
        <f t="shared" si="1"/>
        <v>478</v>
      </c>
      <c r="K10" s="114">
        <v>39.6</v>
      </c>
      <c r="L10" s="82">
        <f t="shared" si="2"/>
        <v>399</v>
      </c>
      <c r="M10" s="82">
        <f t="shared" si="3"/>
        <v>1367</v>
      </c>
    </row>
    <row r="11" spans="1:13" s="11" customFormat="1" ht="13.5" customHeight="1">
      <c r="A11" s="15">
        <v>17</v>
      </c>
      <c r="B11" s="141" t="s">
        <v>71</v>
      </c>
      <c r="C11" s="125" t="s">
        <v>160</v>
      </c>
      <c r="D11" s="125" t="s">
        <v>193</v>
      </c>
      <c r="E11" s="88">
        <v>16.61</v>
      </c>
      <c r="F11" s="79" t="s">
        <v>487</v>
      </c>
      <c r="G11" s="82">
        <f t="shared" si="0"/>
        <v>475</v>
      </c>
      <c r="H11" s="114">
        <v>3.35</v>
      </c>
      <c r="I11" s="79">
        <v>-0.5</v>
      </c>
      <c r="J11" s="82">
        <f t="shared" si="1"/>
        <v>448</v>
      </c>
      <c r="K11" s="114">
        <v>38.83</v>
      </c>
      <c r="L11" s="82">
        <f t="shared" si="2"/>
        <v>390</v>
      </c>
      <c r="M11" s="82">
        <f t="shared" si="3"/>
        <v>1313</v>
      </c>
    </row>
    <row r="12" spans="1:13" s="11" customFormat="1" ht="13.5" customHeight="1">
      <c r="A12" s="15">
        <v>23</v>
      </c>
      <c r="B12" s="141" t="s">
        <v>90</v>
      </c>
      <c r="C12" s="125" t="s">
        <v>299</v>
      </c>
      <c r="D12" s="125" t="s">
        <v>193</v>
      </c>
      <c r="E12" s="88">
        <v>16.26</v>
      </c>
      <c r="F12" s="79" t="s">
        <v>532</v>
      </c>
      <c r="G12" s="82">
        <f t="shared" si="0"/>
        <v>501</v>
      </c>
      <c r="H12" s="114">
        <v>3.19</v>
      </c>
      <c r="I12" s="79" t="s">
        <v>507</v>
      </c>
      <c r="J12" s="82">
        <f t="shared" si="1"/>
        <v>418</v>
      </c>
      <c r="K12" s="114">
        <v>37.87</v>
      </c>
      <c r="L12" s="82">
        <f t="shared" si="2"/>
        <v>380</v>
      </c>
      <c r="M12" s="82">
        <f t="shared" si="3"/>
        <v>1299</v>
      </c>
    </row>
    <row r="13" spans="1:13" s="11" customFormat="1" ht="13.5" customHeight="1">
      <c r="A13" s="15">
        <v>26</v>
      </c>
      <c r="B13" s="141" t="s">
        <v>92</v>
      </c>
      <c r="C13" s="126" t="s">
        <v>162</v>
      </c>
      <c r="D13" s="126"/>
      <c r="E13" s="88">
        <v>16.66</v>
      </c>
      <c r="F13" s="79" t="s">
        <v>532</v>
      </c>
      <c r="G13" s="82">
        <f t="shared" si="0"/>
        <v>472</v>
      </c>
      <c r="H13" s="114">
        <v>3.96</v>
      </c>
      <c r="I13" s="79" t="s">
        <v>544</v>
      </c>
      <c r="J13" s="82">
        <f t="shared" si="1"/>
        <v>565</v>
      </c>
      <c r="K13" s="114">
        <v>26.21</v>
      </c>
      <c r="L13" s="82">
        <f t="shared" si="2"/>
        <v>251</v>
      </c>
      <c r="M13" s="82">
        <f t="shared" si="3"/>
        <v>1288</v>
      </c>
    </row>
    <row r="14" spans="1:13" s="11" customFormat="1" ht="13.5" customHeight="1">
      <c r="A14" s="15">
        <v>24</v>
      </c>
      <c r="B14" s="141" t="s">
        <v>91</v>
      </c>
      <c r="C14" s="125" t="s">
        <v>300</v>
      </c>
      <c r="D14" s="125" t="s">
        <v>194</v>
      </c>
      <c r="E14" s="88">
        <v>16.5</v>
      </c>
      <c r="F14" s="79" t="s">
        <v>532</v>
      </c>
      <c r="G14" s="82">
        <f t="shared" si="0"/>
        <v>483</v>
      </c>
      <c r="H14" s="114">
        <v>3.26</v>
      </c>
      <c r="I14" s="79" t="s">
        <v>544</v>
      </c>
      <c r="J14" s="82">
        <f t="shared" si="1"/>
        <v>431</v>
      </c>
      <c r="K14" s="114">
        <v>32.46</v>
      </c>
      <c r="L14" s="82">
        <f t="shared" si="2"/>
        <v>320</v>
      </c>
      <c r="M14" s="82">
        <f t="shared" si="3"/>
        <v>1234</v>
      </c>
    </row>
    <row r="15" spans="1:13" s="11" customFormat="1" ht="13.5" customHeight="1">
      <c r="A15" s="15">
        <v>6</v>
      </c>
      <c r="B15" s="141" t="s">
        <v>73</v>
      </c>
      <c r="C15" s="125" t="s">
        <v>287</v>
      </c>
      <c r="D15" s="125" t="s">
        <v>194</v>
      </c>
      <c r="E15" s="88">
        <v>16.4</v>
      </c>
      <c r="F15" s="79" t="s">
        <v>481</v>
      </c>
      <c r="G15" s="82">
        <f t="shared" si="0"/>
        <v>490</v>
      </c>
      <c r="H15" s="114">
        <v>3.11</v>
      </c>
      <c r="I15" s="79" t="s">
        <v>486</v>
      </c>
      <c r="J15" s="82">
        <f t="shared" si="1"/>
        <v>404</v>
      </c>
      <c r="K15" s="114">
        <v>32.3</v>
      </c>
      <c r="L15" s="82">
        <f t="shared" si="2"/>
        <v>318</v>
      </c>
      <c r="M15" s="82">
        <f t="shared" si="3"/>
        <v>1212</v>
      </c>
    </row>
    <row r="16" spans="1:14" s="11" customFormat="1" ht="13.5" customHeight="1">
      <c r="A16" s="15">
        <v>7</v>
      </c>
      <c r="B16" s="141" t="s">
        <v>81</v>
      </c>
      <c r="C16" s="126" t="s">
        <v>288</v>
      </c>
      <c r="D16" s="126"/>
      <c r="E16" s="88">
        <v>16.91</v>
      </c>
      <c r="F16" s="79" t="s">
        <v>484</v>
      </c>
      <c r="G16" s="82">
        <f t="shared" si="0"/>
        <v>454</v>
      </c>
      <c r="H16" s="79">
        <v>3.57</v>
      </c>
      <c r="I16" s="79" t="s">
        <v>508</v>
      </c>
      <c r="J16" s="82">
        <f t="shared" si="1"/>
        <v>489</v>
      </c>
      <c r="K16" s="114">
        <v>27.04</v>
      </c>
      <c r="L16" s="82">
        <f t="shared" si="2"/>
        <v>260</v>
      </c>
      <c r="M16" s="82">
        <f t="shared" si="3"/>
        <v>1203</v>
      </c>
      <c r="N16" s="80"/>
    </row>
    <row r="17" spans="1:13" s="11" customFormat="1" ht="13.5" customHeight="1">
      <c r="A17" s="15">
        <v>14</v>
      </c>
      <c r="B17" s="141" t="s">
        <v>85</v>
      </c>
      <c r="C17" s="125" t="s">
        <v>293</v>
      </c>
      <c r="D17" s="125" t="s">
        <v>197</v>
      </c>
      <c r="E17" s="88">
        <v>16.93</v>
      </c>
      <c r="F17" s="79" t="s">
        <v>531</v>
      </c>
      <c r="G17" s="82">
        <f t="shared" si="0"/>
        <v>453</v>
      </c>
      <c r="H17" s="114">
        <v>3.4</v>
      </c>
      <c r="I17" s="79" t="s">
        <v>544</v>
      </c>
      <c r="J17" s="82">
        <f t="shared" si="1"/>
        <v>457</v>
      </c>
      <c r="K17" s="114">
        <v>29.46</v>
      </c>
      <c r="L17" s="82">
        <f t="shared" si="2"/>
        <v>286</v>
      </c>
      <c r="M17" s="82">
        <f t="shared" si="3"/>
        <v>1196</v>
      </c>
    </row>
    <row r="18" spans="1:13" s="11" customFormat="1" ht="13.5" customHeight="1">
      <c r="A18" s="15">
        <v>1</v>
      </c>
      <c r="B18" s="141" t="s">
        <v>172</v>
      </c>
      <c r="C18" s="122" t="s">
        <v>283</v>
      </c>
      <c r="D18" s="122" t="s">
        <v>196</v>
      </c>
      <c r="E18" s="88">
        <v>15.83</v>
      </c>
      <c r="F18" s="79" t="s">
        <v>481</v>
      </c>
      <c r="G18" s="82">
        <f t="shared" si="0"/>
        <v>532</v>
      </c>
      <c r="H18" s="114">
        <v>2.97</v>
      </c>
      <c r="I18" s="79" t="s">
        <v>491</v>
      </c>
      <c r="J18" s="82">
        <f t="shared" si="1"/>
        <v>379</v>
      </c>
      <c r="K18" s="114">
        <v>29.08</v>
      </c>
      <c r="L18" s="82">
        <f t="shared" si="2"/>
        <v>282</v>
      </c>
      <c r="M18" s="82">
        <f t="shared" si="3"/>
        <v>1193</v>
      </c>
    </row>
    <row r="19" spans="1:13" s="11" customFormat="1" ht="13.5" customHeight="1">
      <c r="A19" s="15">
        <v>2</v>
      </c>
      <c r="B19" s="141" t="s">
        <v>70</v>
      </c>
      <c r="C19" s="123" t="s">
        <v>284</v>
      </c>
      <c r="D19" s="139"/>
      <c r="E19" s="89">
        <v>17.49</v>
      </c>
      <c r="F19" s="79" t="s">
        <v>481</v>
      </c>
      <c r="G19" s="82">
        <f t="shared" si="0"/>
        <v>413</v>
      </c>
      <c r="H19" s="114">
        <v>3.06</v>
      </c>
      <c r="I19" s="79" t="s">
        <v>545</v>
      </c>
      <c r="J19" s="82">
        <f t="shared" si="1"/>
        <v>395</v>
      </c>
      <c r="K19" s="114">
        <v>35.97</v>
      </c>
      <c r="L19" s="82">
        <f t="shared" si="2"/>
        <v>359</v>
      </c>
      <c r="M19" s="82">
        <f t="shared" si="3"/>
        <v>1167</v>
      </c>
    </row>
    <row r="20" spans="1:13" s="11" customFormat="1" ht="13.5" customHeight="1">
      <c r="A20" s="15">
        <v>21</v>
      </c>
      <c r="B20" s="141" t="s">
        <v>88</v>
      </c>
      <c r="C20" s="137" t="s">
        <v>297</v>
      </c>
      <c r="D20" s="123"/>
      <c r="E20" s="88">
        <v>18.14</v>
      </c>
      <c r="F20" s="79" t="s">
        <v>487</v>
      </c>
      <c r="G20" s="82">
        <f t="shared" si="0"/>
        <v>369</v>
      </c>
      <c r="H20" s="114">
        <v>3.43</v>
      </c>
      <c r="I20" s="79" t="s">
        <v>491</v>
      </c>
      <c r="J20" s="82">
        <f t="shared" si="1"/>
        <v>463</v>
      </c>
      <c r="K20" s="114">
        <v>32.06</v>
      </c>
      <c r="L20" s="82">
        <f t="shared" si="2"/>
        <v>315</v>
      </c>
      <c r="M20" s="82">
        <f t="shared" si="3"/>
        <v>1147</v>
      </c>
    </row>
    <row r="21" spans="1:13" s="11" customFormat="1" ht="13.5" customHeight="1">
      <c r="A21" s="15">
        <v>16</v>
      </c>
      <c r="B21" s="141" t="s">
        <v>75</v>
      </c>
      <c r="C21" s="142" t="s">
        <v>294</v>
      </c>
      <c r="D21" s="126"/>
      <c r="E21" s="88">
        <v>18.35</v>
      </c>
      <c r="F21" s="79" t="s">
        <v>531</v>
      </c>
      <c r="G21" s="82">
        <f t="shared" si="0"/>
        <v>355</v>
      </c>
      <c r="H21" s="114">
        <v>3.2</v>
      </c>
      <c r="I21" s="79" t="s">
        <v>509</v>
      </c>
      <c r="J21" s="82">
        <f t="shared" si="1"/>
        <v>420</v>
      </c>
      <c r="K21" s="114">
        <v>33.72</v>
      </c>
      <c r="L21" s="82">
        <f t="shared" si="2"/>
        <v>334</v>
      </c>
      <c r="M21" s="82">
        <f t="shared" si="3"/>
        <v>1109</v>
      </c>
    </row>
    <row r="22" spans="1:13" s="11" customFormat="1" ht="13.5" customHeight="1">
      <c r="A22" s="15">
        <v>8</v>
      </c>
      <c r="B22" s="141" t="s">
        <v>83</v>
      </c>
      <c r="C22" s="122" t="s">
        <v>289</v>
      </c>
      <c r="D22" s="122" t="s">
        <v>282</v>
      </c>
      <c r="E22" s="88">
        <v>18.52</v>
      </c>
      <c r="F22" s="79" t="s">
        <v>484</v>
      </c>
      <c r="G22" s="82">
        <f t="shared" si="0"/>
        <v>344</v>
      </c>
      <c r="H22" s="114">
        <v>3.01</v>
      </c>
      <c r="I22" s="79" t="s">
        <v>489</v>
      </c>
      <c r="J22" s="82">
        <f t="shared" si="1"/>
        <v>386</v>
      </c>
      <c r="K22" s="114">
        <v>37.37</v>
      </c>
      <c r="L22" s="82">
        <f t="shared" si="2"/>
        <v>374</v>
      </c>
      <c r="M22" s="82">
        <f t="shared" si="3"/>
        <v>1104</v>
      </c>
    </row>
    <row r="23" spans="1:13" s="11" customFormat="1" ht="13.5" customHeight="1">
      <c r="A23" s="15">
        <v>4</v>
      </c>
      <c r="B23" s="141" t="s">
        <v>74</v>
      </c>
      <c r="C23" s="122" t="s">
        <v>286</v>
      </c>
      <c r="D23" s="122" t="s">
        <v>197</v>
      </c>
      <c r="E23" s="88">
        <v>17.2</v>
      </c>
      <c r="F23" s="79" t="s">
        <v>481</v>
      </c>
      <c r="G23" s="82">
        <f t="shared" si="0"/>
        <v>434</v>
      </c>
      <c r="H23" s="114">
        <v>3.31</v>
      </c>
      <c r="I23" s="79" t="s">
        <v>538</v>
      </c>
      <c r="J23" s="82">
        <f t="shared" si="1"/>
        <v>440</v>
      </c>
      <c r="K23" s="114">
        <v>22.6</v>
      </c>
      <c r="L23" s="82">
        <f t="shared" si="2"/>
        <v>211</v>
      </c>
      <c r="M23" s="82">
        <f t="shared" si="3"/>
        <v>1085</v>
      </c>
    </row>
    <row r="24" spans="1:13" s="11" customFormat="1" ht="13.5" customHeight="1">
      <c r="A24" s="15">
        <v>3</v>
      </c>
      <c r="B24" s="141" t="s">
        <v>77</v>
      </c>
      <c r="C24" s="125" t="s">
        <v>285</v>
      </c>
      <c r="D24" s="122" t="s">
        <v>193</v>
      </c>
      <c r="E24" s="88">
        <v>17.43</v>
      </c>
      <c r="F24" s="79" t="s">
        <v>481</v>
      </c>
      <c r="G24" s="82">
        <f t="shared" si="0"/>
        <v>417</v>
      </c>
      <c r="H24" s="114">
        <v>2.99</v>
      </c>
      <c r="I24" s="79" t="s">
        <v>535</v>
      </c>
      <c r="J24" s="82">
        <f t="shared" si="1"/>
        <v>382</v>
      </c>
      <c r="K24" s="114">
        <v>26.97</v>
      </c>
      <c r="L24" s="82">
        <f t="shared" si="2"/>
        <v>259</v>
      </c>
      <c r="M24" s="82">
        <f t="shared" si="3"/>
        <v>1058</v>
      </c>
    </row>
    <row r="25" spans="1:14" s="11" customFormat="1" ht="13.5" customHeight="1">
      <c r="A25" s="15">
        <v>20</v>
      </c>
      <c r="B25" s="141" t="s">
        <v>89</v>
      </c>
      <c r="C25" s="125" t="s">
        <v>296</v>
      </c>
      <c r="D25" s="125" t="s">
        <v>193</v>
      </c>
      <c r="E25" s="88">
        <v>18.74</v>
      </c>
      <c r="F25" s="79" t="s">
        <v>487</v>
      </c>
      <c r="G25" s="82">
        <f t="shared" si="0"/>
        <v>329</v>
      </c>
      <c r="H25" s="114">
        <v>2.99</v>
      </c>
      <c r="I25" s="79" t="s">
        <v>505</v>
      </c>
      <c r="J25" s="82">
        <f t="shared" si="1"/>
        <v>382</v>
      </c>
      <c r="K25" s="114">
        <v>26.86</v>
      </c>
      <c r="L25" s="82">
        <f t="shared" si="2"/>
        <v>258</v>
      </c>
      <c r="M25" s="82">
        <f t="shared" si="3"/>
        <v>969</v>
      </c>
      <c r="N25" s="81"/>
    </row>
    <row r="26" spans="1:13" s="11" customFormat="1" ht="13.5" customHeight="1">
      <c r="A26" s="15">
        <v>22</v>
      </c>
      <c r="B26" s="141" t="s">
        <v>79</v>
      </c>
      <c r="C26" s="122" t="s">
        <v>298</v>
      </c>
      <c r="D26" s="122" t="s">
        <v>197</v>
      </c>
      <c r="E26" s="88">
        <v>17.98</v>
      </c>
      <c r="F26" s="79" t="s">
        <v>532</v>
      </c>
      <c r="G26" s="82">
        <f t="shared" si="0"/>
        <v>380</v>
      </c>
      <c r="H26" s="114">
        <v>2.77</v>
      </c>
      <c r="I26" s="79" t="s">
        <v>536</v>
      </c>
      <c r="J26" s="82">
        <f t="shared" si="1"/>
        <v>344</v>
      </c>
      <c r="K26" s="114">
        <v>22.82</v>
      </c>
      <c r="L26" s="82">
        <f t="shared" si="2"/>
        <v>213</v>
      </c>
      <c r="M26" s="82">
        <f t="shared" si="3"/>
        <v>937</v>
      </c>
    </row>
    <row r="27" spans="1:13" s="11" customFormat="1" ht="13.5" customHeight="1">
      <c r="A27" s="170">
        <v>10</v>
      </c>
      <c r="B27" s="171" t="s">
        <v>80</v>
      </c>
      <c r="C27" s="152" t="s">
        <v>290</v>
      </c>
      <c r="D27" s="152" t="s">
        <v>194</v>
      </c>
      <c r="E27" s="172"/>
      <c r="F27" s="173"/>
      <c r="G27" s="174">
        <v>0</v>
      </c>
      <c r="H27" s="175"/>
      <c r="I27" s="173"/>
      <c r="J27" s="174">
        <v>0</v>
      </c>
      <c r="K27" s="175"/>
      <c r="L27" s="174">
        <v>0</v>
      </c>
      <c r="M27" s="174">
        <f t="shared" si="3"/>
        <v>0</v>
      </c>
    </row>
    <row r="28" spans="1:13" s="11" customFormat="1" ht="13.5" customHeight="1">
      <c r="A28" s="170">
        <v>12</v>
      </c>
      <c r="B28" s="171" t="s">
        <v>78</v>
      </c>
      <c r="C28" s="152" t="s">
        <v>291</v>
      </c>
      <c r="D28" s="152" t="s">
        <v>193</v>
      </c>
      <c r="E28" s="172"/>
      <c r="F28" s="173"/>
      <c r="G28" s="174">
        <v>0</v>
      </c>
      <c r="H28" s="175"/>
      <c r="I28" s="173"/>
      <c r="J28" s="174">
        <v>0</v>
      </c>
      <c r="K28" s="175"/>
      <c r="L28" s="174">
        <v>0</v>
      </c>
      <c r="M28" s="174">
        <f t="shared" si="3"/>
        <v>0</v>
      </c>
    </row>
    <row r="29" spans="1:13" s="176" customFormat="1" ht="13.5" customHeight="1">
      <c r="A29" s="170">
        <v>13</v>
      </c>
      <c r="B29" s="171" t="s">
        <v>86</v>
      </c>
      <c r="C29" s="152" t="s">
        <v>292</v>
      </c>
      <c r="D29" s="152" t="s">
        <v>198</v>
      </c>
      <c r="E29" s="172"/>
      <c r="F29" s="173"/>
      <c r="G29" s="174">
        <v>0</v>
      </c>
      <c r="H29" s="175"/>
      <c r="I29" s="173"/>
      <c r="J29" s="174">
        <v>0</v>
      </c>
      <c r="K29" s="175"/>
      <c r="L29" s="174">
        <v>0</v>
      </c>
      <c r="M29" s="174">
        <f t="shared" si="3"/>
        <v>0</v>
      </c>
    </row>
    <row r="30" spans="1:13" s="11" customFormat="1" ht="13.5" customHeight="1">
      <c r="A30" s="170">
        <v>25</v>
      </c>
      <c r="B30" s="171" t="s">
        <v>76</v>
      </c>
      <c r="C30" s="152" t="s">
        <v>161</v>
      </c>
      <c r="D30" s="152" t="s">
        <v>196</v>
      </c>
      <c r="E30" s="172"/>
      <c r="F30" s="173"/>
      <c r="G30" s="174">
        <v>0</v>
      </c>
      <c r="H30" s="175"/>
      <c r="I30" s="173"/>
      <c r="J30" s="174">
        <v>0</v>
      </c>
      <c r="K30" s="175"/>
      <c r="L30" s="174">
        <v>0</v>
      </c>
      <c r="M30" s="174">
        <f t="shared" si="3"/>
        <v>0</v>
      </c>
    </row>
    <row r="31" spans="1:13" s="11" customFormat="1" ht="13.5" customHeight="1">
      <c r="A31" s="15"/>
      <c r="B31" s="143"/>
      <c r="C31" s="144"/>
      <c r="D31" s="144"/>
      <c r="E31" s="106"/>
      <c r="F31" s="107"/>
      <c r="G31" s="108"/>
      <c r="H31" s="109"/>
      <c r="I31" s="107"/>
      <c r="J31" s="108"/>
      <c r="K31" s="109"/>
      <c r="L31" s="108"/>
      <c r="M31" s="108"/>
    </row>
    <row r="32" spans="1:13" s="11" customFormat="1" ht="13.5" customHeight="1">
      <c r="A32" s="15"/>
      <c r="B32" s="104"/>
      <c r="C32" s="105"/>
      <c r="D32" s="105"/>
      <c r="E32" s="106"/>
      <c r="F32" s="107"/>
      <c r="G32" s="108"/>
      <c r="H32" s="109"/>
      <c r="I32" s="107"/>
      <c r="J32" s="108"/>
      <c r="K32" s="109"/>
      <c r="L32" s="108"/>
      <c r="M32" s="108"/>
    </row>
    <row r="33" spans="1:13" s="11" customFormat="1" ht="13.5" customHeight="1">
      <c r="A33" s="15"/>
      <c r="B33" s="104"/>
      <c r="C33" s="105"/>
      <c r="D33" s="105"/>
      <c r="E33" s="106"/>
      <c r="F33" s="107"/>
      <c r="G33" s="108"/>
      <c r="H33" s="109"/>
      <c r="I33" s="107"/>
      <c r="J33" s="108"/>
      <c r="K33" s="109"/>
      <c r="L33" s="108"/>
      <c r="M33" s="108"/>
    </row>
    <row r="34" spans="1:13" s="11" customFormat="1" ht="13.5" customHeight="1">
      <c r="A34" s="15"/>
      <c r="B34" s="110"/>
      <c r="C34" s="111"/>
      <c r="D34" s="111"/>
      <c r="E34" s="80"/>
      <c r="F34" s="80"/>
      <c r="G34" s="108"/>
      <c r="H34" s="50"/>
      <c r="I34" s="50"/>
      <c r="J34" s="108"/>
      <c r="K34" s="50"/>
      <c r="L34" s="108"/>
      <c r="M34" s="108"/>
    </row>
    <row r="35" spans="1:13" s="10" customFormat="1" ht="13.5" customHeight="1">
      <c r="A35" s="15"/>
      <c r="B35" s="112"/>
      <c r="C35" s="113"/>
      <c r="D35" s="113"/>
      <c r="E35" s="34"/>
      <c r="F35" s="34"/>
      <c r="G35" s="108"/>
      <c r="H35" s="13"/>
      <c r="I35" s="13"/>
      <c r="J35" s="108"/>
      <c r="K35" s="13"/>
      <c r="L35" s="108"/>
      <c r="M35" s="108"/>
    </row>
    <row r="36" spans="1:13" s="10" customFormat="1" ht="13.5" customHeight="1">
      <c r="A36" s="15"/>
      <c r="B36" s="112"/>
      <c r="C36" s="113"/>
      <c r="D36" s="113"/>
      <c r="E36" s="34"/>
      <c r="F36" s="34"/>
      <c r="G36" s="108"/>
      <c r="H36" s="13"/>
      <c r="I36" s="13"/>
      <c r="J36" s="108"/>
      <c r="K36" s="13"/>
      <c r="L36" s="108"/>
      <c r="M36" s="108"/>
    </row>
    <row r="37" spans="1:13" s="10" customFormat="1" ht="13.5" customHeight="1">
      <c r="A37" s="15"/>
      <c r="B37" s="112"/>
      <c r="C37" s="113"/>
      <c r="D37" s="113"/>
      <c r="E37" s="34"/>
      <c r="F37" s="34"/>
      <c r="G37" s="108"/>
      <c r="H37" s="13"/>
      <c r="I37" s="13"/>
      <c r="J37" s="108"/>
      <c r="K37" s="13"/>
      <c r="L37" s="108"/>
      <c r="M37" s="108"/>
    </row>
    <row r="38" spans="1:13" s="10" customFormat="1" ht="13.5" customHeight="1">
      <c r="A38" s="15"/>
      <c r="B38" s="112"/>
      <c r="C38" s="113"/>
      <c r="D38" s="113"/>
      <c r="E38" s="34"/>
      <c r="F38" s="34"/>
      <c r="G38" s="108"/>
      <c r="H38" s="13"/>
      <c r="I38" s="13"/>
      <c r="J38" s="108"/>
      <c r="K38" s="13"/>
      <c r="L38" s="108"/>
      <c r="M38" s="108"/>
    </row>
    <row r="39" spans="1:13" s="10" customFormat="1" ht="13.5" customHeight="1">
      <c r="A39" s="15"/>
      <c r="B39" s="112"/>
      <c r="C39" s="113"/>
      <c r="D39" s="113"/>
      <c r="E39" s="34"/>
      <c r="F39" s="34"/>
      <c r="G39" s="108"/>
      <c r="H39" s="13"/>
      <c r="I39" s="13"/>
      <c r="J39" s="108"/>
      <c r="K39" s="13"/>
      <c r="L39" s="108"/>
      <c r="M39" s="108"/>
    </row>
    <row r="40" spans="1:13" s="10" customFormat="1" ht="13.5" customHeight="1">
      <c r="A40" s="15"/>
      <c r="B40" s="112"/>
      <c r="C40" s="113"/>
      <c r="D40" s="113"/>
      <c r="E40" s="34"/>
      <c r="F40" s="34"/>
      <c r="G40" s="108"/>
      <c r="H40" s="13"/>
      <c r="I40" s="13"/>
      <c r="J40" s="108"/>
      <c r="K40" s="13"/>
      <c r="L40" s="108"/>
      <c r="M40" s="108"/>
    </row>
    <row r="41" spans="1:13" s="10" customFormat="1" ht="13.5" customHeight="1">
      <c r="A41" s="15"/>
      <c r="B41" s="112"/>
      <c r="C41" s="113"/>
      <c r="D41" s="113"/>
      <c r="E41" s="34"/>
      <c r="F41" s="34"/>
      <c r="G41" s="108"/>
      <c r="H41" s="13"/>
      <c r="I41" s="13"/>
      <c r="J41" s="108"/>
      <c r="K41" s="13"/>
      <c r="L41" s="108"/>
      <c r="M41" s="108"/>
    </row>
    <row r="42" spans="1:13" s="10" customFormat="1" ht="13.5" customHeight="1">
      <c r="A42" s="15"/>
      <c r="B42" s="112"/>
      <c r="C42" s="113"/>
      <c r="D42" s="113"/>
      <c r="E42" s="34"/>
      <c r="F42" s="34"/>
      <c r="G42" s="108"/>
      <c r="H42" s="13"/>
      <c r="I42" s="13"/>
      <c r="J42" s="108"/>
      <c r="K42" s="13"/>
      <c r="L42" s="108"/>
      <c r="M42" s="108"/>
    </row>
    <row r="43" spans="1:13" s="10" customFormat="1" ht="13.5" customHeight="1">
      <c r="A43" s="15"/>
      <c r="B43" s="112"/>
      <c r="C43" s="113"/>
      <c r="D43" s="113"/>
      <c r="E43" s="34"/>
      <c r="F43" s="34"/>
      <c r="G43" s="108"/>
      <c r="H43" s="13"/>
      <c r="I43" s="13"/>
      <c r="J43" s="108"/>
      <c r="K43" s="13"/>
      <c r="L43" s="108"/>
      <c r="M43" s="108"/>
    </row>
    <row r="44" spans="1:13" s="10" customFormat="1" ht="13.5" customHeight="1">
      <c r="A44" s="15"/>
      <c r="B44" s="112"/>
      <c r="C44" s="113"/>
      <c r="D44" s="113"/>
      <c r="E44" s="34"/>
      <c r="F44" s="34"/>
      <c r="G44" s="108"/>
      <c r="H44" s="13"/>
      <c r="I44" s="13"/>
      <c r="J44" s="108"/>
      <c r="K44" s="13"/>
      <c r="L44" s="108"/>
      <c r="M44" s="108"/>
    </row>
    <row r="45" spans="1:13" s="10" customFormat="1" ht="13.5" customHeight="1">
      <c r="A45" s="15"/>
      <c r="B45" s="112"/>
      <c r="C45" s="113"/>
      <c r="D45" s="113"/>
      <c r="E45" s="34"/>
      <c r="F45" s="34"/>
      <c r="G45" s="108"/>
      <c r="H45" s="13"/>
      <c r="I45" s="13"/>
      <c r="J45" s="108"/>
      <c r="K45" s="13"/>
      <c r="L45" s="108"/>
      <c r="M45" s="108"/>
    </row>
  </sheetData>
  <sheetProtection/>
  <mergeCells count="1">
    <mergeCell ref="B1:E1"/>
  </mergeCells>
  <hyperlinks>
    <hyperlink ref="M3" r:id="rId1" display="httokuda@lilac.ocn.ne.jp"/>
    <hyperlink ref="M2" r:id="rId2" display="komaki-h@amigo2.ne.jp"/>
    <hyperlink ref="M4" r:id="rId3" display="kays0601@yahoo.co.jp"/>
    <hyperlink ref="M1" r:id="rId4" display="httokuda@lilac.ocn.ne.jp"/>
  </hyperlinks>
  <printOptions/>
  <pageMargins left="0.7875" right="0.7875" top="0.19652777777777777" bottom="0.19652777777777777" header="0.5118055555555556" footer="0.5118055555555556"/>
  <pageSetup fitToHeight="1" fitToWidth="1" horizontalDpi="300" verticalDpi="300" orientation="landscape" paperSize="9" scale="93"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6.50390625" style="7" customWidth="1"/>
    <col min="3" max="3" width="16.125" style="3" customWidth="1"/>
    <col min="4" max="4" width="24.875" style="3" customWidth="1"/>
    <col min="5" max="5" width="10.625" style="31" customWidth="1"/>
    <col min="6" max="6" width="5.75390625" style="31" customWidth="1"/>
    <col min="7" max="7" width="9.00390625" style="5" customWidth="1"/>
    <col min="8" max="8" width="10.625" style="6" customWidth="1"/>
    <col min="9" max="9" width="5.125" style="6" customWidth="1"/>
    <col min="10" max="10" width="9.00390625" style="5" customWidth="1"/>
    <col min="11" max="11" width="10.625" style="6" customWidth="1"/>
    <col min="12" max="13" width="9.00390625" style="5" customWidth="1"/>
    <col min="14" max="14" width="10.25390625" style="3" bestFit="1" customWidth="1"/>
    <col min="15" max="16384" width="9.00390625" style="3" customWidth="1"/>
  </cols>
  <sheetData>
    <row r="1" spans="2:13" s="9" customFormat="1" ht="17.25">
      <c r="B1" s="231" t="s">
        <v>461</v>
      </c>
      <c r="C1" s="231"/>
      <c r="D1" s="231"/>
      <c r="E1" s="231"/>
      <c r="F1" s="56"/>
      <c r="G1" s="53"/>
      <c r="H1" s="57"/>
      <c r="I1" s="57"/>
      <c r="J1" s="53"/>
      <c r="K1" s="57"/>
      <c r="L1" s="53"/>
      <c r="M1" s="53"/>
    </row>
    <row r="2" spans="2:13" s="9" customFormat="1" ht="17.25">
      <c r="B2" s="8"/>
      <c r="C2" s="8"/>
      <c r="D2" s="8"/>
      <c r="E2" s="58"/>
      <c r="F2" s="58"/>
      <c r="G2" s="53"/>
      <c r="H2" s="57"/>
      <c r="I2" s="57"/>
      <c r="J2" s="53"/>
      <c r="K2" s="57"/>
      <c r="L2" s="53"/>
      <c r="M2" s="53"/>
    </row>
    <row r="3" spans="1:13" s="9" customFormat="1" ht="17.25">
      <c r="A3" s="9" t="s">
        <v>68</v>
      </c>
      <c r="B3" s="8"/>
      <c r="E3" s="59" t="s">
        <v>12</v>
      </c>
      <c r="F3" s="59"/>
      <c r="G3" s="53"/>
      <c r="H3" s="57" t="s">
        <v>13</v>
      </c>
      <c r="I3" s="57"/>
      <c r="J3" s="53"/>
      <c r="K3" s="57" t="s">
        <v>14</v>
      </c>
      <c r="L3" s="53"/>
      <c r="M3" s="53" t="s">
        <v>15</v>
      </c>
    </row>
    <row r="4" spans="1:13" s="9" customFormat="1" ht="17.25">
      <c r="A4" s="9" t="s">
        <v>173</v>
      </c>
      <c r="B4" s="8" t="s">
        <v>17</v>
      </c>
      <c r="C4" s="9" t="s">
        <v>18</v>
      </c>
      <c r="D4" s="9" t="s">
        <v>19</v>
      </c>
      <c r="E4" s="59" t="s">
        <v>69</v>
      </c>
      <c r="F4" s="60" t="s">
        <v>152</v>
      </c>
      <c r="G4" s="53" t="s">
        <v>21</v>
      </c>
      <c r="H4" s="57" t="s">
        <v>22</v>
      </c>
      <c r="I4" s="60" t="s">
        <v>152</v>
      </c>
      <c r="J4" s="53" t="s">
        <v>21</v>
      </c>
      <c r="K4" s="57" t="s">
        <v>23</v>
      </c>
      <c r="L4" s="53" t="s">
        <v>21</v>
      </c>
      <c r="M4" s="53"/>
    </row>
    <row r="5" spans="1:13" s="11" customFormat="1" ht="13.5" customHeight="1">
      <c r="A5" s="15">
        <v>14</v>
      </c>
      <c r="B5" s="138" t="s">
        <v>459</v>
      </c>
      <c r="C5" s="140" t="s">
        <v>326</v>
      </c>
      <c r="D5" s="140"/>
      <c r="E5" s="88">
        <v>16.19</v>
      </c>
      <c r="F5" s="79" t="s">
        <v>490</v>
      </c>
      <c r="G5" s="82">
        <f>ROUND(25.4347*(26.9-E5)^1.34,0)</f>
        <v>610</v>
      </c>
      <c r="H5" s="114">
        <v>3.75</v>
      </c>
      <c r="I5" s="79" t="s">
        <v>491</v>
      </c>
      <c r="J5" s="82">
        <f>ROUND(0.188807*(100*H5-1.58)^1.37,0)</f>
        <v>631</v>
      </c>
      <c r="K5" s="114">
        <v>36.35</v>
      </c>
      <c r="L5" s="82">
        <f>ROUND(15.9809*(K5-2),0)</f>
        <v>549</v>
      </c>
      <c r="M5" s="82">
        <f aca="true" t="shared" si="0" ref="M5:M23">G5+J5+L5</f>
        <v>1790</v>
      </c>
    </row>
    <row r="6" spans="1:13" s="11" customFormat="1" ht="13.5" customHeight="1">
      <c r="A6" s="15">
        <v>1</v>
      </c>
      <c r="B6" s="134" t="s">
        <v>301</v>
      </c>
      <c r="C6" s="126" t="s">
        <v>317</v>
      </c>
      <c r="D6" s="126"/>
      <c r="E6" s="88">
        <v>15.99</v>
      </c>
      <c r="F6" s="79" t="s">
        <v>484</v>
      </c>
      <c r="G6" s="82">
        <f aca="true" t="shared" si="1" ref="G6:G20">ROUND(25.4347*(26.9-E6)^1.34,0)</f>
        <v>625</v>
      </c>
      <c r="H6" s="114">
        <v>3.7</v>
      </c>
      <c r="I6" s="79" t="s">
        <v>479</v>
      </c>
      <c r="J6" s="82">
        <f aca="true" t="shared" si="2" ref="J6:J20">ROUND(0.188807*(100*H6-1.58)^1.37,0)</f>
        <v>619</v>
      </c>
      <c r="K6" s="114">
        <v>33.29</v>
      </c>
      <c r="L6" s="82">
        <f aca="true" t="shared" si="3" ref="L6:L20">ROUND(15.9809*(K6-2),0)</f>
        <v>500</v>
      </c>
      <c r="M6" s="82">
        <f t="shared" si="0"/>
        <v>1744</v>
      </c>
    </row>
    <row r="7" spans="1:13" s="11" customFormat="1" ht="13.5" customHeight="1">
      <c r="A7" s="15">
        <v>4</v>
      </c>
      <c r="B7" s="190" t="s">
        <v>304</v>
      </c>
      <c r="C7" s="125" t="s">
        <v>318</v>
      </c>
      <c r="D7" s="125" t="s">
        <v>193</v>
      </c>
      <c r="E7" s="88">
        <v>15.84</v>
      </c>
      <c r="F7" s="79" t="s">
        <v>484</v>
      </c>
      <c r="G7" s="82">
        <f t="shared" si="1"/>
        <v>637</v>
      </c>
      <c r="H7" s="114">
        <v>3.63</v>
      </c>
      <c r="I7" s="79" t="s">
        <v>482</v>
      </c>
      <c r="J7" s="82">
        <f t="shared" si="2"/>
        <v>603</v>
      </c>
      <c r="K7" s="114">
        <v>23.93</v>
      </c>
      <c r="L7" s="82">
        <f t="shared" si="3"/>
        <v>350</v>
      </c>
      <c r="M7" s="82">
        <f t="shared" si="0"/>
        <v>1590</v>
      </c>
    </row>
    <row r="8" spans="1:13" s="11" customFormat="1" ht="13.5" customHeight="1">
      <c r="A8" s="15">
        <v>9</v>
      </c>
      <c r="B8" s="190" t="s">
        <v>309</v>
      </c>
      <c r="C8" s="125" t="s">
        <v>170</v>
      </c>
      <c r="D8" s="125" t="s">
        <v>194</v>
      </c>
      <c r="E8" s="88">
        <v>16.36</v>
      </c>
      <c r="F8" s="79" t="s">
        <v>533</v>
      </c>
      <c r="G8" s="82">
        <f t="shared" si="1"/>
        <v>597</v>
      </c>
      <c r="H8" s="114">
        <v>3.1</v>
      </c>
      <c r="I8" s="79" t="s">
        <v>487</v>
      </c>
      <c r="J8" s="82">
        <f t="shared" si="2"/>
        <v>485</v>
      </c>
      <c r="K8" s="114">
        <v>30.77</v>
      </c>
      <c r="L8" s="82">
        <f t="shared" si="3"/>
        <v>460</v>
      </c>
      <c r="M8" s="82">
        <f t="shared" si="0"/>
        <v>1542</v>
      </c>
    </row>
    <row r="9" spans="1:13" s="11" customFormat="1" ht="13.5" customHeight="1">
      <c r="A9" s="15">
        <v>7</v>
      </c>
      <c r="B9" s="190" t="s">
        <v>307</v>
      </c>
      <c r="C9" s="125" t="s">
        <v>321</v>
      </c>
      <c r="D9" s="125" t="s">
        <v>193</v>
      </c>
      <c r="E9" s="88">
        <v>15.58</v>
      </c>
      <c r="F9" s="79" t="s">
        <v>533</v>
      </c>
      <c r="G9" s="82">
        <f t="shared" si="1"/>
        <v>657</v>
      </c>
      <c r="H9" s="79">
        <v>3.27</v>
      </c>
      <c r="I9" s="79" t="s">
        <v>485</v>
      </c>
      <c r="J9" s="82">
        <f t="shared" si="2"/>
        <v>522</v>
      </c>
      <c r="K9" s="114">
        <v>16.89</v>
      </c>
      <c r="L9" s="82">
        <f t="shared" si="3"/>
        <v>238</v>
      </c>
      <c r="M9" s="82">
        <f t="shared" si="0"/>
        <v>1417</v>
      </c>
    </row>
    <row r="10" spans="1:13" s="11" customFormat="1" ht="13.5" customHeight="1">
      <c r="A10" s="15">
        <v>3</v>
      </c>
      <c r="B10" s="190" t="s">
        <v>303</v>
      </c>
      <c r="C10" s="125" t="s">
        <v>167</v>
      </c>
      <c r="D10" s="125" t="s">
        <v>282</v>
      </c>
      <c r="E10" s="88">
        <v>17.16</v>
      </c>
      <c r="F10" s="79" t="s">
        <v>484</v>
      </c>
      <c r="G10" s="82">
        <f t="shared" si="1"/>
        <v>537</v>
      </c>
      <c r="H10" s="114">
        <v>3.14</v>
      </c>
      <c r="I10" s="79" t="s">
        <v>481</v>
      </c>
      <c r="J10" s="82">
        <f t="shared" si="2"/>
        <v>494</v>
      </c>
      <c r="K10" s="114">
        <v>25.17</v>
      </c>
      <c r="L10" s="82">
        <f t="shared" si="3"/>
        <v>370</v>
      </c>
      <c r="M10" s="82">
        <f t="shared" si="0"/>
        <v>1401</v>
      </c>
    </row>
    <row r="11" spans="1:13" s="11" customFormat="1" ht="13.5" customHeight="1">
      <c r="A11" s="15">
        <v>2</v>
      </c>
      <c r="B11" s="190" t="s">
        <v>302</v>
      </c>
      <c r="C11" s="125" t="s">
        <v>168</v>
      </c>
      <c r="D11" s="125" t="s">
        <v>197</v>
      </c>
      <c r="E11" s="89">
        <v>17.12</v>
      </c>
      <c r="F11" s="79" t="s">
        <v>484</v>
      </c>
      <c r="G11" s="82">
        <f t="shared" si="1"/>
        <v>540</v>
      </c>
      <c r="H11" s="114">
        <v>3.53</v>
      </c>
      <c r="I11" s="79" t="s">
        <v>480</v>
      </c>
      <c r="J11" s="82">
        <f t="shared" si="2"/>
        <v>580</v>
      </c>
      <c r="K11" s="114">
        <v>17.82</v>
      </c>
      <c r="L11" s="82">
        <f t="shared" si="3"/>
        <v>253</v>
      </c>
      <c r="M11" s="82">
        <f t="shared" si="0"/>
        <v>1373</v>
      </c>
    </row>
    <row r="12" spans="1:13" s="11" customFormat="1" ht="13.5" customHeight="1">
      <c r="A12" s="15">
        <v>16</v>
      </c>
      <c r="B12" s="138" t="s">
        <v>313</v>
      </c>
      <c r="C12" s="140" t="s">
        <v>328</v>
      </c>
      <c r="D12" s="140"/>
      <c r="E12" s="88">
        <v>16.46</v>
      </c>
      <c r="F12" s="79" t="s">
        <v>534</v>
      </c>
      <c r="G12" s="82">
        <f t="shared" si="1"/>
        <v>590</v>
      </c>
      <c r="H12" s="114">
        <v>2.71</v>
      </c>
      <c r="I12" s="79" t="s">
        <v>480</v>
      </c>
      <c r="J12" s="82">
        <f t="shared" si="2"/>
        <v>403</v>
      </c>
      <c r="K12" s="114">
        <v>22.28</v>
      </c>
      <c r="L12" s="82">
        <f t="shared" si="3"/>
        <v>324</v>
      </c>
      <c r="M12" s="82">
        <f t="shared" si="0"/>
        <v>1317</v>
      </c>
    </row>
    <row r="13" spans="1:13" s="11" customFormat="1" ht="13.5" customHeight="1">
      <c r="A13" s="15">
        <v>13</v>
      </c>
      <c r="B13" s="190" t="s">
        <v>458</v>
      </c>
      <c r="C13" s="125" t="s">
        <v>325</v>
      </c>
      <c r="D13" s="125" t="s">
        <v>194</v>
      </c>
      <c r="E13" s="88">
        <v>16.34</v>
      </c>
      <c r="F13" s="79" t="s">
        <v>490</v>
      </c>
      <c r="G13" s="82">
        <f t="shared" si="1"/>
        <v>599</v>
      </c>
      <c r="H13" s="114">
        <v>3.08</v>
      </c>
      <c r="I13" s="79" t="s">
        <v>490</v>
      </c>
      <c r="J13" s="82">
        <f t="shared" si="2"/>
        <v>481</v>
      </c>
      <c r="K13" s="114">
        <v>16.59</v>
      </c>
      <c r="L13" s="82">
        <f t="shared" si="3"/>
        <v>233</v>
      </c>
      <c r="M13" s="82">
        <f t="shared" si="0"/>
        <v>1313</v>
      </c>
    </row>
    <row r="14" spans="1:13" s="11" customFormat="1" ht="13.5" customHeight="1">
      <c r="A14" s="15">
        <v>8</v>
      </c>
      <c r="B14" s="190" t="s">
        <v>308</v>
      </c>
      <c r="C14" s="125" t="s">
        <v>159</v>
      </c>
      <c r="D14" s="125" t="s">
        <v>197</v>
      </c>
      <c r="E14" s="88">
        <v>16.13</v>
      </c>
      <c r="F14" s="79" t="s">
        <v>533</v>
      </c>
      <c r="G14" s="82">
        <f t="shared" si="1"/>
        <v>615</v>
      </c>
      <c r="H14" s="114">
        <v>2.97</v>
      </c>
      <c r="I14" s="79" t="s">
        <v>486</v>
      </c>
      <c r="J14" s="82">
        <f t="shared" si="2"/>
        <v>458</v>
      </c>
      <c r="K14" s="114">
        <v>16.83</v>
      </c>
      <c r="L14" s="82">
        <f t="shared" si="3"/>
        <v>237</v>
      </c>
      <c r="M14" s="82">
        <f t="shared" si="0"/>
        <v>1310</v>
      </c>
    </row>
    <row r="15" spans="1:13" s="11" customFormat="1" ht="13.5" customHeight="1">
      <c r="A15" s="15">
        <v>5</v>
      </c>
      <c r="B15" s="190" t="s">
        <v>305</v>
      </c>
      <c r="C15" s="125" t="s">
        <v>319</v>
      </c>
      <c r="D15" s="125" t="s">
        <v>197</v>
      </c>
      <c r="E15" s="88">
        <v>18.63</v>
      </c>
      <c r="F15" s="79" t="s">
        <v>484</v>
      </c>
      <c r="G15" s="82">
        <f t="shared" si="1"/>
        <v>431</v>
      </c>
      <c r="H15" s="114">
        <v>2.82</v>
      </c>
      <c r="I15" s="79" t="s">
        <v>483</v>
      </c>
      <c r="J15" s="82">
        <f t="shared" si="2"/>
        <v>426</v>
      </c>
      <c r="K15" s="114">
        <v>29.23</v>
      </c>
      <c r="L15" s="82">
        <f t="shared" si="3"/>
        <v>435</v>
      </c>
      <c r="M15" s="82">
        <f t="shared" si="0"/>
        <v>1292</v>
      </c>
    </row>
    <row r="16" spans="1:14" s="11" customFormat="1" ht="13.5" customHeight="1">
      <c r="A16" s="15">
        <v>18</v>
      </c>
      <c r="B16" s="190" t="s">
        <v>315</v>
      </c>
      <c r="C16" s="125" t="s">
        <v>169</v>
      </c>
      <c r="D16" s="125" t="s">
        <v>193</v>
      </c>
      <c r="E16" s="88">
        <v>16.79</v>
      </c>
      <c r="F16" s="79" t="s">
        <v>534</v>
      </c>
      <c r="G16" s="82">
        <f t="shared" si="1"/>
        <v>565</v>
      </c>
      <c r="H16" s="114">
        <v>3.3</v>
      </c>
      <c r="I16" s="79" t="s">
        <v>492</v>
      </c>
      <c r="J16" s="82">
        <f t="shared" si="2"/>
        <v>529</v>
      </c>
      <c r="K16" s="114">
        <v>14.11</v>
      </c>
      <c r="L16" s="82">
        <f t="shared" si="3"/>
        <v>194</v>
      </c>
      <c r="M16" s="82">
        <f t="shared" si="0"/>
        <v>1288</v>
      </c>
      <c r="N16" s="80"/>
    </row>
    <row r="17" spans="1:13" s="11" customFormat="1" ht="13.5" customHeight="1">
      <c r="A17" s="15">
        <v>6</v>
      </c>
      <c r="B17" s="190" t="s">
        <v>306</v>
      </c>
      <c r="C17" s="125" t="s">
        <v>320</v>
      </c>
      <c r="D17" s="125" t="s">
        <v>197</v>
      </c>
      <c r="E17" s="88">
        <v>16.9</v>
      </c>
      <c r="F17" s="79" t="s">
        <v>533</v>
      </c>
      <c r="G17" s="82">
        <f t="shared" si="1"/>
        <v>556</v>
      </c>
      <c r="H17" s="114">
        <v>2.94</v>
      </c>
      <c r="I17" s="79" t="s">
        <v>484</v>
      </c>
      <c r="J17" s="82">
        <f t="shared" si="2"/>
        <v>451</v>
      </c>
      <c r="K17" s="114">
        <v>17.87</v>
      </c>
      <c r="L17" s="82">
        <f t="shared" si="3"/>
        <v>254</v>
      </c>
      <c r="M17" s="82">
        <f t="shared" si="0"/>
        <v>1261</v>
      </c>
    </row>
    <row r="18" spans="1:13" s="11" customFormat="1" ht="13.5" customHeight="1">
      <c r="A18" s="15">
        <v>11</v>
      </c>
      <c r="B18" s="190" t="s">
        <v>311</v>
      </c>
      <c r="C18" s="125" t="s">
        <v>323</v>
      </c>
      <c r="D18" s="125" t="s">
        <v>197</v>
      </c>
      <c r="E18" s="88">
        <v>17.86</v>
      </c>
      <c r="F18" s="79" t="s">
        <v>490</v>
      </c>
      <c r="G18" s="82">
        <f t="shared" si="1"/>
        <v>486</v>
      </c>
      <c r="H18" s="114">
        <v>2.95</v>
      </c>
      <c r="I18" s="79" t="s">
        <v>488</v>
      </c>
      <c r="J18" s="82">
        <f t="shared" si="2"/>
        <v>453</v>
      </c>
      <c r="K18" s="114">
        <v>19.8</v>
      </c>
      <c r="L18" s="82">
        <f t="shared" si="3"/>
        <v>284</v>
      </c>
      <c r="M18" s="82">
        <f t="shared" si="0"/>
        <v>1223</v>
      </c>
    </row>
    <row r="19" spans="1:13" s="11" customFormat="1" ht="13.5" customHeight="1">
      <c r="A19" s="15">
        <v>12</v>
      </c>
      <c r="B19" s="190" t="s">
        <v>312</v>
      </c>
      <c r="C19" s="125" t="s">
        <v>324</v>
      </c>
      <c r="D19" s="125" t="s">
        <v>282</v>
      </c>
      <c r="E19" s="88">
        <v>18.94</v>
      </c>
      <c r="F19" s="79" t="s">
        <v>490</v>
      </c>
      <c r="G19" s="82">
        <f t="shared" si="1"/>
        <v>410</v>
      </c>
      <c r="H19" s="114">
        <v>2.68</v>
      </c>
      <c r="I19" s="79" t="s">
        <v>489</v>
      </c>
      <c r="J19" s="82">
        <f t="shared" si="2"/>
        <v>397</v>
      </c>
      <c r="K19" s="114">
        <v>18.92</v>
      </c>
      <c r="L19" s="82">
        <f t="shared" si="3"/>
        <v>270</v>
      </c>
      <c r="M19" s="82">
        <f t="shared" si="0"/>
        <v>1077</v>
      </c>
    </row>
    <row r="20" spans="1:13" s="11" customFormat="1" ht="13.5" customHeight="1">
      <c r="A20" s="15">
        <v>17</v>
      </c>
      <c r="B20" s="190" t="s">
        <v>314</v>
      </c>
      <c r="C20" s="125" t="s">
        <v>329</v>
      </c>
      <c r="D20" s="125" t="s">
        <v>197</v>
      </c>
      <c r="E20" s="88">
        <v>18.16</v>
      </c>
      <c r="F20" s="79" t="s">
        <v>534</v>
      </c>
      <c r="G20" s="82">
        <f t="shared" si="1"/>
        <v>465</v>
      </c>
      <c r="H20" s="114">
        <v>2.24</v>
      </c>
      <c r="I20" s="79" t="s">
        <v>487</v>
      </c>
      <c r="J20" s="82">
        <f t="shared" si="2"/>
        <v>310</v>
      </c>
      <c r="K20" s="114">
        <v>19.06</v>
      </c>
      <c r="L20" s="82">
        <f t="shared" si="3"/>
        <v>273</v>
      </c>
      <c r="M20" s="82">
        <f t="shared" si="0"/>
        <v>1048</v>
      </c>
    </row>
    <row r="21" spans="1:13" s="11" customFormat="1" ht="13.5" customHeight="1">
      <c r="A21" s="170">
        <v>10</v>
      </c>
      <c r="B21" s="178" t="s">
        <v>310</v>
      </c>
      <c r="C21" s="179" t="s">
        <v>322</v>
      </c>
      <c r="D21" s="179"/>
      <c r="E21" s="172"/>
      <c r="F21" s="173"/>
      <c r="G21" s="199">
        <v>0</v>
      </c>
      <c r="H21" s="175"/>
      <c r="I21" s="173"/>
      <c r="J21" s="174">
        <v>0</v>
      </c>
      <c r="K21" s="175">
        <v>26.77</v>
      </c>
      <c r="L21" s="199">
        <f>ROUND(15.9809*(K21-2),0)</f>
        <v>396</v>
      </c>
      <c r="M21" s="174">
        <f t="shared" si="0"/>
        <v>396</v>
      </c>
    </row>
    <row r="22" spans="1:13" s="11" customFormat="1" ht="13.5" customHeight="1">
      <c r="A22" s="170">
        <v>15</v>
      </c>
      <c r="B22" s="177" t="s">
        <v>460</v>
      </c>
      <c r="C22" s="152" t="s">
        <v>327</v>
      </c>
      <c r="D22" s="152" t="s">
        <v>193</v>
      </c>
      <c r="E22" s="172"/>
      <c r="F22" s="173"/>
      <c r="G22" s="199">
        <v>0</v>
      </c>
      <c r="H22" s="175"/>
      <c r="I22" s="173"/>
      <c r="J22" s="174">
        <v>0</v>
      </c>
      <c r="K22" s="175"/>
      <c r="L22" s="174">
        <v>0</v>
      </c>
      <c r="M22" s="174">
        <f t="shared" si="0"/>
        <v>0</v>
      </c>
    </row>
    <row r="23" spans="1:13" s="176" customFormat="1" ht="13.5" customHeight="1">
      <c r="A23" s="170">
        <v>19</v>
      </c>
      <c r="B23" s="177" t="s">
        <v>316</v>
      </c>
      <c r="C23" s="152" t="s">
        <v>330</v>
      </c>
      <c r="D23" s="152" t="s">
        <v>282</v>
      </c>
      <c r="E23" s="172"/>
      <c r="F23" s="173"/>
      <c r="G23" s="199">
        <v>0</v>
      </c>
      <c r="H23" s="175"/>
      <c r="I23" s="173"/>
      <c r="J23" s="174">
        <v>0</v>
      </c>
      <c r="K23" s="175"/>
      <c r="L23" s="174">
        <v>0</v>
      </c>
      <c r="M23" s="174">
        <f t="shared" si="0"/>
        <v>0</v>
      </c>
    </row>
    <row r="24" spans="1:13" s="11" customFormat="1" ht="13.5" customHeight="1">
      <c r="A24" s="15"/>
      <c r="B24" s="104"/>
      <c r="C24" s="105"/>
      <c r="D24" s="105"/>
      <c r="E24" s="106"/>
      <c r="F24" s="107"/>
      <c r="G24" s="108"/>
      <c r="H24" s="109"/>
      <c r="I24" s="107"/>
      <c r="J24" s="108"/>
      <c r="K24" s="109"/>
      <c r="L24" s="108"/>
      <c r="M24" s="108"/>
    </row>
    <row r="25" spans="1:14" s="11" customFormat="1" ht="13.5" customHeight="1">
      <c r="A25" s="15"/>
      <c r="B25" s="104"/>
      <c r="C25" s="105"/>
      <c r="D25" s="105"/>
      <c r="E25" s="106"/>
      <c r="F25" s="107"/>
      <c r="G25" s="108"/>
      <c r="H25" s="109"/>
      <c r="I25" s="107"/>
      <c r="J25" s="108"/>
      <c r="K25" s="109"/>
      <c r="L25" s="108"/>
      <c r="M25" s="108"/>
      <c r="N25" s="81"/>
    </row>
    <row r="26" spans="1:13" s="11" customFormat="1" ht="13.5" customHeight="1">
      <c r="A26" s="15"/>
      <c r="B26" s="104"/>
      <c r="C26" s="105"/>
      <c r="D26" s="105"/>
      <c r="E26" s="106"/>
      <c r="F26" s="107"/>
      <c r="G26" s="108"/>
      <c r="H26" s="109"/>
      <c r="I26" s="107"/>
      <c r="J26" s="108"/>
      <c r="K26" s="109"/>
      <c r="L26" s="108"/>
      <c r="M26" s="108"/>
    </row>
    <row r="27" spans="1:13" s="11" customFormat="1" ht="13.5" customHeight="1">
      <c r="A27" s="15"/>
      <c r="B27" s="104"/>
      <c r="C27" s="105"/>
      <c r="D27" s="105"/>
      <c r="E27" s="106"/>
      <c r="F27" s="107"/>
      <c r="G27" s="108"/>
      <c r="H27" s="109"/>
      <c r="I27" s="107"/>
      <c r="J27" s="108"/>
      <c r="K27" s="109"/>
      <c r="L27" s="108"/>
      <c r="M27" s="108"/>
    </row>
    <row r="28" spans="1:13" s="11" customFormat="1" ht="13.5" customHeight="1">
      <c r="A28" s="15"/>
      <c r="B28" s="104"/>
      <c r="C28" s="105"/>
      <c r="D28" s="105"/>
      <c r="E28" s="106"/>
      <c r="F28" s="107"/>
      <c r="G28" s="108"/>
      <c r="H28" s="109"/>
      <c r="I28" s="107"/>
      <c r="J28" s="108"/>
      <c r="K28" s="109"/>
      <c r="L28" s="108"/>
      <c r="M28" s="108"/>
    </row>
    <row r="29" spans="1:13" s="11" customFormat="1" ht="13.5" customHeight="1">
      <c r="A29" s="15"/>
      <c r="B29" s="104"/>
      <c r="C29" s="105"/>
      <c r="D29" s="105"/>
      <c r="E29" s="106"/>
      <c r="F29" s="107"/>
      <c r="G29" s="108"/>
      <c r="H29" s="109"/>
      <c r="I29" s="107"/>
      <c r="J29" s="108"/>
      <c r="K29" s="109"/>
      <c r="L29" s="108"/>
      <c r="M29" s="108"/>
    </row>
    <row r="30" spans="1:13" s="11" customFormat="1" ht="13.5" customHeight="1">
      <c r="A30" s="15"/>
      <c r="B30" s="104"/>
      <c r="C30" s="105"/>
      <c r="D30" s="105"/>
      <c r="E30" s="106"/>
      <c r="F30" s="107"/>
      <c r="G30" s="108"/>
      <c r="H30" s="109"/>
      <c r="I30" s="107"/>
      <c r="J30" s="108"/>
      <c r="K30" s="109"/>
      <c r="L30" s="108"/>
      <c r="M30" s="108"/>
    </row>
    <row r="31" spans="1:13" s="11" customFormat="1" ht="13.5" customHeight="1">
      <c r="A31" s="15"/>
      <c r="B31" s="104"/>
      <c r="C31" s="105"/>
      <c r="D31" s="105"/>
      <c r="E31" s="106"/>
      <c r="F31" s="107"/>
      <c r="G31" s="108"/>
      <c r="H31" s="109"/>
      <c r="I31" s="107"/>
      <c r="J31" s="108"/>
      <c r="K31" s="109"/>
      <c r="L31" s="108"/>
      <c r="M31" s="108"/>
    </row>
    <row r="32" spans="1:13" s="11" customFormat="1" ht="13.5" customHeight="1">
      <c r="A32" s="15"/>
      <c r="B32" s="104"/>
      <c r="C32" s="105"/>
      <c r="D32" s="105"/>
      <c r="E32" s="106"/>
      <c r="F32" s="107"/>
      <c r="G32" s="108"/>
      <c r="H32" s="109"/>
      <c r="I32" s="107"/>
      <c r="J32" s="108"/>
      <c r="K32" s="109"/>
      <c r="L32" s="108"/>
      <c r="M32" s="108"/>
    </row>
    <row r="33" spans="1:13" s="11" customFormat="1" ht="13.5" customHeight="1">
      <c r="A33" s="15"/>
      <c r="B33" s="104"/>
      <c r="C33" s="105"/>
      <c r="D33" s="105"/>
      <c r="E33" s="106"/>
      <c r="F33" s="107"/>
      <c r="G33" s="108"/>
      <c r="H33" s="109"/>
      <c r="I33" s="107"/>
      <c r="J33" s="108"/>
      <c r="K33" s="109"/>
      <c r="L33" s="108"/>
      <c r="M33" s="108"/>
    </row>
    <row r="34" spans="1:13" s="10" customFormat="1" ht="13.5" customHeight="1">
      <c r="A34" s="15"/>
      <c r="B34" s="112"/>
      <c r="C34" s="113"/>
      <c r="D34" s="113"/>
      <c r="E34" s="34"/>
      <c r="F34" s="34"/>
      <c r="G34" s="108"/>
      <c r="H34" s="13"/>
      <c r="I34" s="13"/>
      <c r="J34" s="108"/>
      <c r="K34" s="13"/>
      <c r="L34" s="108"/>
      <c r="M34" s="108"/>
    </row>
    <row r="35" spans="1:13" s="10" customFormat="1" ht="13.5" customHeight="1">
      <c r="A35" s="15"/>
      <c r="B35" s="112"/>
      <c r="C35" s="113"/>
      <c r="D35" s="113"/>
      <c r="E35" s="34"/>
      <c r="F35" s="34"/>
      <c r="G35" s="108"/>
      <c r="H35" s="13"/>
      <c r="I35" s="13"/>
      <c r="J35" s="108"/>
      <c r="K35" s="13"/>
      <c r="L35" s="108"/>
      <c r="M35" s="108"/>
    </row>
    <row r="36" spans="1:13" s="10" customFormat="1" ht="13.5" customHeight="1">
      <c r="A36" s="15"/>
      <c r="B36" s="112"/>
      <c r="C36" s="113"/>
      <c r="D36" s="113"/>
      <c r="E36" s="34"/>
      <c r="F36" s="34"/>
      <c r="G36" s="108"/>
      <c r="H36" s="13"/>
      <c r="I36" s="13"/>
      <c r="J36" s="108"/>
      <c r="K36" s="13"/>
      <c r="L36" s="108"/>
      <c r="M36" s="108"/>
    </row>
    <row r="37" spans="1:13" s="10" customFormat="1" ht="13.5" customHeight="1">
      <c r="A37" s="15"/>
      <c r="B37" s="112"/>
      <c r="C37" s="113"/>
      <c r="D37" s="113"/>
      <c r="E37" s="34"/>
      <c r="F37" s="34"/>
      <c r="G37" s="108"/>
      <c r="H37" s="13"/>
      <c r="I37" s="13"/>
      <c r="J37" s="108"/>
      <c r="K37" s="13"/>
      <c r="L37" s="108"/>
      <c r="M37" s="108"/>
    </row>
    <row r="38" spans="1:13" s="10" customFormat="1" ht="13.5" customHeight="1">
      <c r="A38" s="15"/>
      <c r="B38" s="112"/>
      <c r="C38" s="113"/>
      <c r="D38" s="113"/>
      <c r="E38" s="34"/>
      <c r="F38" s="34"/>
      <c r="G38" s="108"/>
      <c r="H38" s="13"/>
      <c r="I38" s="13"/>
      <c r="J38" s="108"/>
      <c r="K38" s="13"/>
      <c r="L38" s="108"/>
      <c r="M38" s="108"/>
    </row>
    <row r="39" spans="1:13" s="10" customFormat="1" ht="13.5" customHeight="1">
      <c r="A39" s="15"/>
      <c r="B39" s="112"/>
      <c r="C39" s="113"/>
      <c r="D39" s="113"/>
      <c r="E39" s="34"/>
      <c r="F39" s="34"/>
      <c r="G39" s="108"/>
      <c r="H39" s="13"/>
      <c r="I39" s="13"/>
      <c r="J39" s="108"/>
      <c r="K39" s="13"/>
      <c r="L39" s="108"/>
      <c r="M39" s="108"/>
    </row>
    <row r="40" spans="1:13" s="10" customFormat="1" ht="13.5" customHeight="1">
      <c r="A40" s="15"/>
      <c r="B40" s="112"/>
      <c r="C40" s="113"/>
      <c r="D40" s="113"/>
      <c r="E40" s="34"/>
      <c r="F40" s="34"/>
      <c r="G40" s="108"/>
      <c r="H40" s="13"/>
      <c r="I40" s="13"/>
      <c r="J40" s="108"/>
      <c r="K40" s="13"/>
      <c r="L40" s="108"/>
      <c r="M40" s="108"/>
    </row>
    <row r="41" spans="1:13" s="10" customFormat="1" ht="13.5" customHeight="1">
      <c r="A41" s="15"/>
      <c r="B41" s="112"/>
      <c r="C41" s="113"/>
      <c r="D41" s="113"/>
      <c r="E41" s="34"/>
      <c r="F41" s="34"/>
      <c r="G41" s="108"/>
      <c r="H41" s="13"/>
      <c r="I41" s="13"/>
      <c r="J41" s="108"/>
      <c r="K41" s="13"/>
      <c r="L41" s="108"/>
      <c r="M41" s="108"/>
    </row>
    <row r="42" spans="1:13" s="10" customFormat="1" ht="13.5" customHeight="1">
      <c r="A42" s="15"/>
      <c r="B42" s="112"/>
      <c r="C42" s="113"/>
      <c r="D42" s="113"/>
      <c r="E42" s="34"/>
      <c r="F42" s="34"/>
      <c r="G42" s="108"/>
      <c r="H42" s="13"/>
      <c r="I42" s="13"/>
      <c r="J42" s="108"/>
      <c r="K42" s="13"/>
      <c r="L42" s="108"/>
      <c r="M42" s="108"/>
    </row>
    <row r="43" spans="1:13" s="10" customFormat="1" ht="13.5" customHeight="1">
      <c r="A43" s="15"/>
      <c r="B43" s="112"/>
      <c r="C43" s="113"/>
      <c r="D43" s="113"/>
      <c r="E43" s="34"/>
      <c r="F43" s="34"/>
      <c r="G43" s="108"/>
      <c r="H43" s="13"/>
      <c r="I43" s="13"/>
      <c r="J43" s="108"/>
      <c r="K43" s="13"/>
      <c r="L43" s="108"/>
      <c r="M43" s="108"/>
    </row>
    <row r="44" spans="1:13" s="10" customFormat="1" ht="13.5" customHeight="1">
      <c r="A44" s="15"/>
      <c r="B44" s="112"/>
      <c r="C44" s="113"/>
      <c r="D44" s="113"/>
      <c r="E44" s="34"/>
      <c r="F44" s="34"/>
      <c r="G44" s="108"/>
      <c r="H44" s="13"/>
      <c r="I44" s="13"/>
      <c r="J44" s="108"/>
      <c r="K44" s="13"/>
      <c r="L44" s="108"/>
      <c r="M44" s="108"/>
    </row>
    <row r="45" spans="1:13" s="10" customFormat="1" ht="13.5" customHeight="1">
      <c r="A45" s="15"/>
      <c r="B45" s="112"/>
      <c r="C45" s="113"/>
      <c r="D45" s="113"/>
      <c r="E45" s="34"/>
      <c r="F45" s="34"/>
      <c r="G45" s="108"/>
      <c r="H45" s="13"/>
      <c r="I45" s="13"/>
      <c r="J45" s="108"/>
      <c r="K45" s="13"/>
      <c r="L45" s="108"/>
      <c r="M45" s="108"/>
    </row>
    <row r="46" spans="1:13" ht="13.5" customHeight="1">
      <c r="A46" s="15"/>
      <c r="B46" s="112"/>
      <c r="C46" s="113"/>
      <c r="D46" s="113"/>
      <c r="G46" s="108"/>
      <c r="J46" s="108"/>
      <c r="L46" s="108"/>
      <c r="M46" s="108"/>
    </row>
    <row r="47" spans="1:13" ht="13.5" customHeight="1">
      <c r="A47" s="15"/>
      <c r="B47" s="112"/>
      <c r="C47" s="113"/>
      <c r="D47" s="113"/>
      <c r="G47" s="108"/>
      <c r="J47" s="108"/>
      <c r="L47" s="108"/>
      <c r="M47" s="108"/>
    </row>
    <row r="48" spans="1:13" ht="13.5" customHeight="1">
      <c r="A48" s="15"/>
      <c r="B48" s="112"/>
      <c r="C48" s="113"/>
      <c r="D48" s="113"/>
      <c r="G48" s="108"/>
      <c r="J48" s="108"/>
      <c r="L48" s="108"/>
      <c r="M48" s="108"/>
    </row>
    <row r="49" spans="1:13" ht="13.5" customHeight="1">
      <c r="A49" s="15"/>
      <c r="B49" s="112"/>
      <c r="C49" s="113"/>
      <c r="D49" s="113"/>
      <c r="G49" s="108"/>
      <c r="J49" s="108"/>
      <c r="L49" s="108"/>
      <c r="M49" s="108"/>
    </row>
    <row r="50" spans="1:13" ht="13.5" customHeight="1">
      <c r="A50" s="15"/>
      <c r="B50" s="112"/>
      <c r="C50" s="113"/>
      <c r="D50" s="113"/>
      <c r="G50" s="108"/>
      <c r="J50" s="108"/>
      <c r="L50" s="108"/>
      <c r="M50" s="108"/>
    </row>
    <row r="51" spans="1:13" ht="13.5" customHeight="1">
      <c r="A51" s="15"/>
      <c r="B51" s="112"/>
      <c r="C51" s="113"/>
      <c r="D51" s="113"/>
      <c r="G51" s="108"/>
      <c r="J51" s="108"/>
      <c r="L51" s="108"/>
      <c r="M51" s="108"/>
    </row>
  </sheetData>
  <sheetProtection/>
  <mergeCells count="1">
    <mergeCell ref="B1:E1"/>
  </mergeCells>
  <hyperlinks>
    <hyperlink ref="M3" r:id="rId1" display="httokuda@lilac.ocn.ne.jp"/>
    <hyperlink ref="M2" r:id="rId2" display="komaki-h@amigo2.ne.jp"/>
    <hyperlink ref="M4" r:id="rId3" display="kays0601@yahoo.co.jp"/>
    <hyperlink ref="M1" r:id="rId4" display="httokuda@lilac.ocn.ne.jp"/>
  </hyperlinks>
  <printOptions/>
  <pageMargins left="0.7875" right="0.7875" top="0.19652777777777777" bottom="0.19652777777777777" header="0.5118055555555556" footer="0.5118055555555556"/>
  <pageSetup fitToHeight="1" fitToWidth="1" horizontalDpi="300" verticalDpi="300" orientation="landscape" paperSize="9" scale="87"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6.875" style="3" customWidth="1"/>
    <col min="3" max="3" width="16.125" style="3" customWidth="1"/>
    <col min="4" max="4" width="24.75390625" style="3" customWidth="1"/>
    <col min="5" max="5" width="10.625" style="31" customWidth="1"/>
    <col min="6" max="6" width="6.875" style="4" customWidth="1"/>
    <col min="7" max="7" width="9.00390625" style="5" customWidth="1"/>
    <col min="8" max="8" width="10.625" style="6" customWidth="1"/>
    <col min="9" max="9" width="7.25390625" style="6" customWidth="1"/>
    <col min="10" max="10" width="9.00390625" style="5" customWidth="1"/>
    <col min="11" max="11" width="10.625" style="6" customWidth="1"/>
    <col min="12" max="13" width="9.00390625" style="5" customWidth="1"/>
    <col min="14" max="16384" width="9.00390625" style="3" customWidth="1"/>
  </cols>
  <sheetData>
    <row r="1" spans="2:6" ht="17.25">
      <c r="B1" s="230" t="s">
        <v>461</v>
      </c>
      <c r="C1" s="230"/>
      <c r="D1" s="230"/>
      <c r="E1" s="230"/>
      <c r="F1" s="7"/>
    </row>
    <row r="3" spans="1:13" ht="17.25">
      <c r="A3" s="3" t="s">
        <v>94</v>
      </c>
      <c r="E3" s="31" t="s">
        <v>95</v>
      </c>
      <c r="H3" s="6" t="s">
        <v>96</v>
      </c>
      <c r="K3" s="6" t="s">
        <v>97</v>
      </c>
      <c r="M3" s="5" t="s">
        <v>98</v>
      </c>
    </row>
    <row r="4" spans="1:12" ht="17.25">
      <c r="A4" s="3" t="s">
        <v>99</v>
      </c>
      <c r="B4" s="3" t="s">
        <v>100</v>
      </c>
      <c r="C4" s="3" t="s">
        <v>101</v>
      </c>
      <c r="D4" s="3" t="s">
        <v>102</v>
      </c>
      <c r="E4" s="31" t="s">
        <v>103</v>
      </c>
      <c r="F4" s="39" t="s">
        <v>152</v>
      </c>
      <c r="G4" s="5" t="s">
        <v>104</v>
      </c>
      <c r="H4" s="6" t="s">
        <v>105</v>
      </c>
      <c r="I4" s="39" t="s">
        <v>152</v>
      </c>
      <c r="J4" s="5" t="s">
        <v>106</v>
      </c>
      <c r="K4" s="6" t="s">
        <v>107</v>
      </c>
      <c r="L4" s="5" t="s">
        <v>108</v>
      </c>
    </row>
    <row r="5" spans="1:13" s="9" customFormat="1" ht="16.5" customHeight="1">
      <c r="A5" s="8">
        <v>21</v>
      </c>
      <c r="B5" s="136" t="s">
        <v>111</v>
      </c>
      <c r="C5" s="125" t="s">
        <v>350</v>
      </c>
      <c r="D5" s="125" t="s">
        <v>282</v>
      </c>
      <c r="E5" s="37">
        <v>14.34</v>
      </c>
      <c r="F5" s="55" t="s">
        <v>491</v>
      </c>
      <c r="G5" s="38">
        <f aca="true" t="shared" si="0" ref="G5:G30">ROUND(25.4347*(25.5-E5)^1.34,0)</f>
        <v>645</v>
      </c>
      <c r="H5" s="48">
        <v>4.38</v>
      </c>
      <c r="I5" s="55" t="s">
        <v>532</v>
      </c>
      <c r="J5" s="38">
        <f aca="true" t="shared" si="1" ref="J5:J30">ROUND(0.14354*(100*H5-1.77)^1.385,0)</f>
        <v>650</v>
      </c>
      <c r="K5" s="48">
        <v>51.91</v>
      </c>
      <c r="L5" s="38">
        <f aca="true" t="shared" si="2" ref="L5:L30">ROUND(10.14*(K5-3)^1.02,0)</f>
        <v>536</v>
      </c>
      <c r="M5" s="38">
        <f aca="true" t="shared" si="3" ref="M5:M33">ROUND(G5+J5+L5,0)</f>
        <v>1831</v>
      </c>
    </row>
    <row r="6" spans="1:13" s="9" customFormat="1" ht="17.25">
      <c r="A6" s="8">
        <v>5</v>
      </c>
      <c r="B6" s="136" t="s">
        <v>132</v>
      </c>
      <c r="C6" s="125" t="s">
        <v>171</v>
      </c>
      <c r="D6" s="125" t="s">
        <v>359</v>
      </c>
      <c r="E6" s="37">
        <v>14.28</v>
      </c>
      <c r="F6" s="55" t="s">
        <v>535</v>
      </c>
      <c r="G6" s="38">
        <f t="shared" si="0"/>
        <v>649</v>
      </c>
      <c r="H6" s="48">
        <v>4.23</v>
      </c>
      <c r="I6" s="55" t="s">
        <v>531</v>
      </c>
      <c r="J6" s="38">
        <f t="shared" si="1"/>
        <v>619</v>
      </c>
      <c r="K6" s="48">
        <v>40.98</v>
      </c>
      <c r="L6" s="38">
        <f t="shared" si="2"/>
        <v>414</v>
      </c>
      <c r="M6" s="38">
        <f t="shared" si="3"/>
        <v>1682</v>
      </c>
    </row>
    <row r="7" spans="1:13" s="9" customFormat="1" ht="17.25">
      <c r="A7" s="8">
        <v>6</v>
      </c>
      <c r="B7" s="136" t="s">
        <v>123</v>
      </c>
      <c r="C7" s="226" t="s">
        <v>335</v>
      </c>
      <c r="D7" s="126"/>
      <c r="E7" s="37">
        <v>14.56</v>
      </c>
      <c r="F7" s="55" t="s">
        <v>535</v>
      </c>
      <c r="G7" s="38">
        <f t="shared" si="0"/>
        <v>628</v>
      </c>
      <c r="H7" s="48">
        <v>3.62</v>
      </c>
      <c r="I7" s="55" t="s">
        <v>491</v>
      </c>
      <c r="J7" s="38">
        <f t="shared" si="1"/>
        <v>499</v>
      </c>
      <c r="K7" s="48">
        <v>47.43</v>
      </c>
      <c r="L7" s="38">
        <f t="shared" si="2"/>
        <v>486</v>
      </c>
      <c r="M7" s="38">
        <f t="shared" si="3"/>
        <v>1613</v>
      </c>
    </row>
    <row r="8" spans="1:13" s="9" customFormat="1" ht="17.25">
      <c r="A8" s="8">
        <v>2</v>
      </c>
      <c r="B8" s="136" t="s">
        <v>122</v>
      </c>
      <c r="C8" s="125" t="s">
        <v>332</v>
      </c>
      <c r="D8" s="125" t="s">
        <v>196</v>
      </c>
      <c r="E8" s="37">
        <v>14.4</v>
      </c>
      <c r="F8" s="55" t="s">
        <v>535</v>
      </c>
      <c r="G8" s="38">
        <f t="shared" si="0"/>
        <v>640</v>
      </c>
      <c r="H8" s="48">
        <v>3.59</v>
      </c>
      <c r="I8" s="55" t="s">
        <v>486</v>
      </c>
      <c r="J8" s="38">
        <f t="shared" si="1"/>
        <v>493</v>
      </c>
      <c r="K8" s="48">
        <v>46.26</v>
      </c>
      <c r="L8" s="38">
        <f t="shared" si="2"/>
        <v>473</v>
      </c>
      <c r="M8" s="38">
        <f t="shared" si="3"/>
        <v>1606</v>
      </c>
    </row>
    <row r="9" spans="1:13" s="9" customFormat="1" ht="17.25">
      <c r="A9" s="8">
        <v>17</v>
      </c>
      <c r="B9" s="136" t="s">
        <v>126</v>
      </c>
      <c r="C9" s="125" t="s">
        <v>346</v>
      </c>
      <c r="D9" s="125" t="s">
        <v>197</v>
      </c>
      <c r="E9" s="37">
        <v>14.87</v>
      </c>
      <c r="F9" s="55" t="s">
        <v>482</v>
      </c>
      <c r="G9" s="38">
        <f t="shared" si="0"/>
        <v>604</v>
      </c>
      <c r="H9" s="48">
        <v>4.14</v>
      </c>
      <c r="I9" s="55" t="s">
        <v>509</v>
      </c>
      <c r="J9" s="38">
        <f t="shared" si="1"/>
        <v>601</v>
      </c>
      <c r="K9" s="48">
        <v>37.3</v>
      </c>
      <c r="L9" s="38">
        <f t="shared" si="2"/>
        <v>373</v>
      </c>
      <c r="M9" s="38">
        <f t="shared" si="3"/>
        <v>1578</v>
      </c>
    </row>
    <row r="10" spans="1:13" s="9" customFormat="1" ht="17.25">
      <c r="A10" s="8">
        <v>13</v>
      </c>
      <c r="B10" s="136" t="s">
        <v>124</v>
      </c>
      <c r="C10" s="125" t="s">
        <v>342</v>
      </c>
      <c r="D10" s="125" t="s">
        <v>282</v>
      </c>
      <c r="E10" s="37">
        <v>15.89</v>
      </c>
      <c r="F10" s="55" t="s">
        <v>482</v>
      </c>
      <c r="G10" s="38">
        <f t="shared" si="0"/>
        <v>528</v>
      </c>
      <c r="H10" s="48">
        <v>4.07</v>
      </c>
      <c r="I10" s="55" t="s">
        <v>535</v>
      </c>
      <c r="J10" s="38">
        <f t="shared" si="1"/>
        <v>587</v>
      </c>
      <c r="K10" s="48">
        <v>41.78</v>
      </c>
      <c r="L10" s="38">
        <f t="shared" si="2"/>
        <v>423</v>
      </c>
      <c r="M10" s="38">
        <f t="shared" si="3"/>
        <v>1538</v>
      </c>
    </row>
    <row r="11" spans="1:13" s="9" customFormat="1" ht="17.25">
      <c r="A11" s="8">
        <v>23</v>
      </c>
      <c r="B11" s="136" t="s">
        <v>121</v>
      </c>
      <c r="C11" s="126" t="s">
        <v>352</v>
      </c>
      <c r="D11" s="126"/>
      <c r="E11" s="37">
        <v>15.55</v>
      </c>
      <c r="F11" s="55" t="s">
        <v>491</v>
      </c>
      <c r="G11" s="38">
        <f t="shared" si="0"/>
        <v>553</v>
      </c>
      <c r="H11" s="48">
        <v>4.11</v>
      </c>
      <c r="I11" s="55" t="s">
        <v>547</v>
      </c>
      <c r="J11" s="38">
        <f t="shared" si="1"/>
        <v>595</v>
      </c>
      <c r="K11" s="48">
        <v>35.87</v>
      </c>
      <c r="L11" s="38">
        <f t="shared" si="2"/>
        <v>357</v>
      </c>
      <c r="M11" s="38">
        <f t="shared" si="3"/>
        <v>1505</v>
      </c>
    </row>
    <row r="12" spans="1:13" s="9" customFormat="1" ht="17.25">
      <c r="A12" s="8">
        <v>7</v>
      </c>
      <c r="B12" s="136" t="s">
        <v>114</v>
      </c>
      <c r="C12" s="125" t="s">
        <v>336</v>
      </c>
      <c r="D12" s="125" t="s">
        <v>193</v>
      </c>
      <c r="E12" s="37">
        <v>15.89</v>
      </c>
      <c r="F12" s="55" t="s">
        <v>536</v>
      </c>
      <c r="G12" s="38">
        <f t="shared" si="0"/>
        <v>528</v>
      </c>
      <c r="H12" s="48">
        <v>3.86</v>
      </c>
      <c r="I12" s="55" t="s">
        <v>538</v>
      </c>
      <c r="J12" s="38">
        <f t="shared" si="1"/>
        <v>545</v>
      </c>
      <c r="K12" s="48">
        <v>42.28</v>
      </c>
      <c r="L12" s="38">
        <f t="shared" si="2"/>
        <v>429</v>
      </c>
      <c r="M12" s="38">
        <f t="shared" si="3"/>
        <v>1502</v>
      </c>
    </row>
    <row r="13" spans="1:13" s="9" customFormat="1" ht="17.25">
      <c r="A13" s="8">
        <v>24</v>
      </c>
      <c r="B13" s="138" t="s">
        <v>0</v>
      </c>
      <c r="C13" s="125" t="s">
        <v>353</v>
      </c>
      <c r="D13" s="125" t="s">
        <v>193</v>
      </c>
      <c r="E13" s="37">
        <v>15.51</v>
      </c>
      <c r="F13" s="55" t="s">
        <v>491</v>
      </c>
      <c r="G13" s="38">
        <f t="shared" si="0"/>
        <v>556</v>
      </c>
      <c r="H13" s="48">
        <v>3.87</v>
      </c>
      <c r="I13" s="55" t="s">
        <v>486</v>
      </c>
      <c r="J13" s="38">
        <f t="shared" si="1"/>
        <v>547</v>
      </c>
      <c r="K13" s="48">
        <v>36.81</v>
      </c>
      <c r="L13" s="38">
        <f t="shared" si="2"/>
        <v>368</v>
      </c>
      <c r="M13" s="38">
        <f t="shared" si="3"/>
        <v>1471</v>
      </c>
    </row>
    <row r="14" spans="1:13" s="9" customFormat="1" ht="17.25">
      <c r="A14" s="8">
        <v>27</v>
      </c>
      <c r="B14" s="136" t="s">
        <v>117</v>
      </c>
      <c r="C14" s="125" t="s">
        <v>356</v>
      </c>
      <c r="D14" s="125" t="s">
        <v>197</v>
      </c>
      <c r="E14" s="37">
        <v>15.04</v>
      </c>
      <c r="F14" s="55" t="s">
        <v>537</v>
      </c>
      <c r="G14" s="38">
        <f t="shared" si="0"/>
        <v>591</v>
      </c>
      <c r="H14" s="48">
        <v>3.93</v>
      </c>
      <c r="I14" s="55" t="s">
        <v>486</v>
      </c>
      <c r="J14" s="38">
        <f t="shared" si="1"/>
        <v>559</v>
      </c>
      <c r="K14" s="48">
        <v>32.53</v>
      </c>
      <c r="L14" s="38">
        <f t="shared" si="2"/>
        <v>320</v>
      </c>
      <c r="M14" s="38">
        <f t="shared" si="3"/>
        <v>1470</v>
      </c>
    </row>
    <row r="15" spans="1:13" s="9" customFormat="1" ht="17.25">
      <c r="A15" s="8">
        <v>22</v>
      </c>
      <c r="B15" s="136" t="s">
        <v>112</v>
      </c>
      <c r="C15" s="125" t="s">
        <v>351</v>
      </c>
      <c r="D15" s="125" t="s">
        <v>197</v>
      </c>
      <c r="E15" s="37">
        <v>15.24</v>
      </c>
      <c r="F15" s="55" t="s">
        <v>491</v>
      </c>
      <c r="G15" s="38">
        <f t="shared" si="0"/>
        <v>576</v>
      </c>
      <c r="H15" s="48">
        <v>3.97</v>
      </c>
      <c r="I15" s="55" t="s">
        <v>491</v>
      </c>
      <c r="J15" s="38">
        <f t="shared" si="1"/>
        <v>567</v>
      </c>
      <c r="K15" s="48">
        <v>32.24</v>
      </c>
      <c r="L15" s="38">
        <f t="shared" si="2"/>
        <v>317</v>
      </c>
      <c r="M15" s="38">
        <f t="shared" si="3"/>
        <v>1460</v>
      </c>
    </row>
    <row r="16" spans="1:13" s="9" customFormat="1" ht="17.25">
      <c r="A16" s="8">
        <v>3</v>
      </c>
      <c r="B16" s="136" t="s">
        <v>113</v>
      </c>
      <c r="C16" s="125" t="s">
        <v>333</v>
      </c>
      <c r="D16" s="125" t="s">
        <v>197</v>
      </c>
      <c r="E16" s="37">
        <v>15.74</v>
      </c>
      <c r="F16" s="55" t="s">
        <v>535</v>
      </c>
      <c r="G16" s="38">
        <f t="shared" si="0"/>
        <v>539</v>
      </c>
      <c r="H16" s="48">
        <v>3.82</v>
      </c>
      <c r="I16" s="55" t="s">
        <v>481</v>
      </c>
      <c r="J16" s="38">
        <f t="shared" si="1"/>
        <v>537</v>
      </c>
      <c r="K16" s="48">
        <v>35.48</v>
      </c>
      <c r="L16" s="38">
        <f t="shared" si="2"/>
        <v>353</v>
      </c>
      <c r="M16" s="38">
        <f t="shared" si="3"/>
        <v>1429</v>
      </c>
    </row>
    <row r="17" spans="1:13" s="9" customFormat="1" ht="17.25">
      <c r="A17" s="8">
        <v>9</v>
      </c>
      <c r="B17" s="136" t="s">
        <v>131</v>
      </c>
      <c r="C17" s="126" t="s">
        <v>338</v>
      </c>
      <c r="D17" s="126"/>
      <c r="E17" s="37">
        <v>16.36</v>
      </c>
      <c r="F17" s="55" t="s">
        <v>536</v>
      </c>
      <c r="G17" s="38">
        <f t="shared" si="0"/>
        <v>493</v>
      </c>
      <c r="H17" s="48">
        <v>3.59</v>
      </c>
      <c r="I17" s="55" t="s">
        <v>535</v>
      </c>
      <c r="J17" s="38">
        <f t="shared" si="1"/>
        <v>493</v>
      </c>
      <c r="K17" s="48">
        <v>41.88</v>
      </c>
      <c r="L17" s="38">
        <f t="shared" si="2"/>
        <v>424</v>
      </c>
      <c r="M17" s="38">
        <f t="shared" si="3"/>
        <v>1410</v>
      </c>
    </row>
    <row r="18" spans="1:13" s="9" customFormat="1" ht="17.25">
      <c r="A18" s="8">
        <v>15</v>
      </c>
      <c r="B18" s="136" t="s">
        <v>120</v>
      </c>
      <c r="C18" s="125" t="s">
        <v>344</v>
      </c>
      <c r="D18" s="125" t="s">
        <v>193</v>
      </c>
      <c r="E18" s="37">
        <v>16.19</v>
      </c>
      <c r="F18" s="55" t="s">
        <v>482</v>
      </c>
      <c r="G18" s="38">
        <f t="shared" si="0"/>
        <v>506</v>
      </c>
      <c r="H18" s="48">
        <v>3.89</v>
      </c>
      <c r="I18" s="55" t="s">
        <v>540</v>
      </c>
      <c r="J18" s="38">
        <f t="shared" si="1"/>
        <v>551</v>
      </c>
      <c r="K18" s="48">
        <v>33.84</v>
      </c>
      <c r="L18" s="38">
        <f t="shared" si="2"/>
        <v>335</v>
      </c>
      <c r="M18" s="38">
        <f t="shared" si="3"/>
        <v>1392</v>
      </c>
    </row>
    <row r="19" spans="1:13" s="9" customFormat="1" ht="17.25">
      <c r="A19" s="8">
        <v>28</v>
      </c>
      <c r="B19" s="136" t="s">
        <v>109</v>
      </c>
      <c r="C19" s="125" t="s">
        <v>357</v>
      </c>
      <c r="D19" s="125" t="s">
        <v>193</v>
      </c>
      <c r="E19" s="37">
        <v>15.03</v>
      </c>
      <c r="F19" s="55" t="s">
        <v>537</v>
      </c>
      <c r="G19" s="38">
        <f t="shared" si="0"/>
        <v>592</v>
      </c>
      <c r="H19" s="48">
        <v>3.83</v>
      </c>
      <c r="I19" s="55" t="s">
        <v>544</v>
      </c>
      <c r="J19" s="38">
        <f t="shared" si="1"/>
        <v>539</v>
      </c>
      <c r="K19" s="48">
        <v>25.45</v>
      </c>
      <c r="L19" s="38">
        <f t="shared" si="2"/>
        <v>242</v>
      </c>
      <c r="M19" s="38">
        <f t="shared" si="3"/>
        <v>1373</v>
      </c>
    </row>
    <row r="20" spans="1:13" s="9" customFormat="1" ht="17.25">
      <c r="A20" s="8">
        <v>16</v>
      </c>
      <c r="B20" s="136" t="s">
        <v>127</v>
      </c>
      <c r="C20" s="125" t="s">
        <v>345</v>
      </c>
      <c r="D20" s="125" t="s">
        <v>196</v>
      </c>
      <c r="E20" s="37">
        <v>16.5</v>
      </c>
      <c r="F20" s="55" t="s">
        <v>482</v>
      </c>
      <c r="G20" s="38">
        <f t="shared" si="0"/>
        <v>483</v>
      </c>
      <c r="H20" s="48">
        <v>3.71</v>
      </c>
      <c r="I20" s="55" t="s">
        <v>545</v>
      </c>
      <c r="J20" s="38">
        <f t="shared" si="1"/>
        <v>516</v>
      </c>
      <c r="K20" s="48">
        <v>35.45</v>
      </c>
      <c r="L20" s="38">
        <f t="shared" si="2"/>
        <v>353</v>
      </c>
      <c r="M20" s="38">
        <f t="shared" si="3"/>
        <v>1352</v>
      </c>
    </row>
    <row r="21" spans="1:13" s="9" customFormat="1" ht="17.25">
      <c r="A21" s="8">
        <v>19</v>
      </c>
      <c r="B21" s="136" t="s">
        <v>128</v>
      </c>
      <c r="C21" s="125" t="s">
        <v>348</v>
      </c>
      <c r="D21" s="125" t="s">
        <v>196</v>
      </c>
      <c r="E21" s="37">
        <v>15.45</v>
      </c>
      <c r="F21" s="55" t="s">
        <v>491</v>
      </c>
      <c r="G21" s="38">
        <f t="shared" si="0"/>
        <v>560</v>
      </c>
      <c r="H21" s="48">
        <v>3.56</v>
      </c>
      <c r="I21" s="55" t="s">
        <v>546</v>
      </c>
      <c r="J21" s="38">
        <f t="shared" si="1"/>
        <v>487</v>
      </c>
      <c r="K21" s="48">
        <v>30.88</v>
      </c>
      <c r="L21" s="38">
        <f t="shared" si="2"/>
        <v>302</v>
      </c>
      <c r="M21" s="38">
        <f t="shared" si="3"/>
        <v>1349</v>
      </c>
    </row>
    <row r="22" spans="1:13" s="9" customFormat="1" ht="17.25">
      <c r="A22" s="8">
        <v>29</v>
      </c>
      <c r="B22" s="136" t="s">
        <v>136</v>
      </c>
      <c r="C22" s="125" t="s">
        <v>358</v>
      </c>
      <c r="D22" s="125" t="s">
        <v>192</v>
      </c>
      <c r="E22" s="37">
        <v>16.27</v>
      </c>
      <c r="F22" s="55" t="s">
        <v>537</v>
      </c>
      <c r="G22" s="38">
        <f t="shared" si="0"/>
        <v>500</v>
      </c>
      <c r="H22" s="48">
        <v>3.85</v>
      </c>
      <c r="I22" s="55" t="s">
        <v>545</v>
      </c>
      <c r="J22" s="38">
        <f t="shared" si="1"/>
        <v>543</v>
      </c>
      <c r="K22" s="48">
        <v>27.48</v>
      </c>
      <c r="L22" s="38">
        <f t="shared" si="2"/>
        <v>265</v>
      </c>
      <c r="M22" s="38">
        <f t="shared" si="3"/>
        <v>1308</v>
      </c>
    </row>
    <row r="23" spans="1:13" s="9" customFormat="1" ht="17.25">
      <c r="A23" s="8">
        <v>18</v>
      </c>
      <c r="B23" s="136" t="s">
        <v>134</v>
      </c>
      <c r="C23" s="126" t="s">
        <v>347</v>
      </c>
      <c r="D23" s="126"/>
      <c r="E23" s="37">
        <v>15.64</v>
      </c>
      <c r="F23" s="55" t="s">
        <v>482</v>
      </c>
      <c r="G23" s="38">
        <f t="shared" si="0"/>
        <v>546</v>
      </c>
      <c r="H23" s="48">
        <v>3.47</v>
      </c>
      <c r="I23" s="55" t="s">
        <v>509</v>
      </c>
      <c r="J23" s="38">
        <f t="shared" si="1"/>
        <v>470</v>
      </c>
      <c r="K23" s="48">
        <v>29.23</v>
      </c>
      <c r="L23" s="38">
        <f t="shared" si="2"/>
        <v>284</v>
      </c>
      <c r="M23" s="38">
        <f t="shared" si="3"/>
        <v>1300</v>
      </c>
    </row>
    <row r="24" spans="1:13" s="9" customFormat="1" ht="17.25">
      <c r="A24" s="8">
        <v>10</v>
      </c>
      <c r="B24" s="136" t="s">
        <v>118</v>
      </c>
      <c r="C24" s="125" t="s">
        <v>339</v>
      </c>
      <c r="D24" s="125" t="s">
        <v>196</v>
      </c>
      <c r="E24" s="37">
        <v>16.46</v>
      </c>
      <c r="F24" s="55" t="s">
        <v>536</v>
      </c>
      <c r="G24" s="38">
        <f t="shared" si="0"/>
        <v>486</v>
      </c>
      <c r="H24" s="48">
        <v>3.21</v>
      </c>
      <c r="I24" s="55" t="s">
        <v>491</v>
      </c>
      <c r="J24" s="38">
        <f t="shared" si="1"/>
        <v>422</v>
      </c>
      <c r="K24" s="48">
        <v>34.88</v>
      </c>
      <c r="L24" s="38">
        <f t="shared" si="2"/>
        <v>346</v>
      </c>
      <c r="M24" s="38">
        <f t="shared" si="3"/>
        <v>1254</v>
      </c>
    </row>
    <row r="25" spans="1:13" s="9" customFormat="1" ht="17.25">
      <c r="A25" s="8">
        <v>8</v>
      </c>
      <c r="B25" s="136" t="s">
        <v>129</v>
      </c>
      <c r="C25" s="125" t="s">
        <v>337</v>
      </c>
      <c r="D25" s="125" t="s">
        <v>197</v>
      </c>
      <c r="E25" s="37">
        <v>16.29</v>
      </c>
      <c r="F25" s="55" t="s">
        <v>536</v>
      </c>
      <c r="G25" s="38">
        <f t="shared" si="0"/>
        <v>498</v>
      </c>
      <c r="H25" s="48">
        <v>3.3</v>
      </c>
      <c r="I25" s="55" t="s">
        <v>482</v>
      </c>
      <c r="J25" s="38">
        <f t="shared" si="1"/>
        <v>438</v>
      </c>
      <c r="K25" s="48">
        <v>28.15</v>
      </c>
      <c r="L25" s="38">
        <f t="shared" si="2"/>
        <v>272</v>
      </c>
      <c r="M25" s="38">
        <f t="shared" si="3"/>
        <v>1208</v>
      </c>
    </row>
    <row r="26" spans="1:13" s="9" customFormat="1" ht="17.25">
      <c r="A26" s="8">
        <v>26</v>
      </c>
      <c r="B26" s="136" t="s">
        <v>125</v>
      </c>
      <c r="C26" s="125" t="s">
        <v>355</v>
      </c>
      <c r="D26" s="125" t="s">
        <v>282</v>
      </c>
      <c r="E26" s="37">
        <v>17.47</v>
      </c>
      <c r="F26" s="55" t="s">
        <v>537</v>
      </c>
      <c r="G26" s="38">
        <f t="shared" si="0"/>
        <v>415</v>
      </c>
      <c r="H26" s="48">
        <v>3.03</v>
      </c>
      <c r="I26" s="55" t="s">
        <v>540</v>
      </c>
      <c r="J26" s="38">
        <f t="shared" si="1"/>
        <v>389</v>
      </c>
      <c r="K26" s="48">
        <v>33.43</v>
      </c>
      <c r="L26" s="38">
        <f t="shared" si="2"/>
        <v>330</v>
      </c>
      <c r="M26" s="38">
        <f t="shared" si="3"/>
        <v>1134</v>
      </c>
    </row>
    <row r="27" spans="1:13" ht="17.25">
      <c r="A27" s="8">
        <v>11</v>
      </c>
      <c r="B27" s="136" t="s">
        <v>116</v>
      </c>
      <c r="C27" s="122" t="s">
        <v>340</v>
      </c>
      <c r="D27" s="122" t="s">
        <v>198</v>
      </c>
      <c r="E27" s="37">
        <v>15.96</v>
      </c>
      <c r="F27" s="55" t="s">
        <v>536</v>
      </c>
      <c r="G27" s="38">
        <f t="shared" si="0"/>
        <v>522</v>
      </c>
      <c r="H27" s="48">
        <v>2.9</v>
      </c>
      <c r="I27" s="55" t="s">
        <v>486</v>
      </c>
      <c r="J27" s="38">
        <f t="shared" si="1"/>
        <v>366</v>
      </c>
      <c r="K27" s="48">
        <v>23.17</v>
      </c>
      <c r="L27" s="38">
        <f t="shared" si="2"/>
        <v>217</v>
      </c>
      <c r="M27" s="38">
        <f t="shared" si="3"/>
        <v>1105</v>
      </c>
    </row>
    <row r="28" spans="1:13" ht="17.25">
      <c r="A28" s="8">
        <v>25</v>
      </c>
      <c r="B28" s="136" t="s">
        <v>135</v>
      </c>
      <c r="C28" s="123" t="s">
        <v>354</v>
      </c>
      <c r="D28" s="126"/>
      <c r="E28" s="99">
        <v>17.44</v>
      </c>
      <c r="F28" s="49" t="s">
        <v>537</v>
      </c>
      <c r="G28" s="38">
        <f t="shared" si="0"/>
        <v>417</v>
      </c>
      <c r="H28" s="19">
        <v>2.59</v>
      </c>
      <c r="I28" s="49" t="s">
        <v>543</v>
      </c>
      <c r="J28" s="38">
        <f t="shared" si="1"/>
        <v>313</v>
      </c>
      <c r="K28" s="19">
        <v>27.26</v>
      </c>
      <c r="L28" s="38">
        <f t="shared" si="2"/>
        <v>262</v>
      </c>
      <c r="M28" s="38">
        <f t="shared" si="3"/>
        <v>992</v>
      </c>
    </row>
    <row r="29" spans="1:13" ht="17.25">
      <c r="A29" s="8">
        <v>12</v>
      </c>
      <c r="B29" s="136" t="s">
        <v>133</v>
      </c>
      <c r="C29" s="122" t="s">
        <v>341</v>
      </c>
      <c r="D29" s="122" t="s">
        <v>197</v>
      </c>
      <c r="E29" s="37">
        <v>16.75</v>
      </c>
      <c r="F29" s="55" t="s">
        <v>536</v>
      </c>
      <c r="G29" s="38">
        <f t="shared" si="0"/>
        <v>465</v>
      </c>
      <c r="H29" s="48">
        <v>2.71</v>
      </c>
      <c r="I29" s="55" t="s">
        <v>543</v>
      </c>
      <c r="J29" s="38">
        <f t="shared" si="1"/>
        <v>333</v>
      </c>
      <c r="K29" s="48">
        <v>18.04</v>
      </c>
      <c r="L29" s="38">
        <f t="shared" si="2"/>
        <v>161</v>
      </c>
      <c r="M29" s="38">
        <f t="shared" si="3"/>
        <v>959</v>
      </c>
    </row>
    <row r="30" spans="1:13" ht="17.25">
      <c r="A30" s="8">
        <v>14</v>
      </c>
      <c r="B30" s="136" t="s">
        <v>115</v>
      </c>
      <c r="C30" s="122" t="s">
        <v>343</v>
      </c>
      <c r="D30" s="122" t="s">
        <v>197</v>
      </c>
      <c r="E30" s="37">
        <v>17.85</v>
      </c>
      <c r="F30" s="55" t="s">
        <v>482</v>
      </c>
      <c r="G30" s="38">
        <f t="shared" si="0"/>
        <v>389</v>
      </c>
      <c r="H30" s="48">
        <v>2.27</v>
      </c>
      <c r="I30" s="55" t="s">
        <v>507</v>
      </c>
      <c r="J30" s="38">
        <f t="shared" si="1"/>
        <v>260</v>
      </c>
      <c r="K30" s="48">
        <v>29.78</v>
      </c>
      <c r="L30" s="38">
        <f t="shared" si="2"/>
        <v>290</v>
      </c>
      <c r="M30" s="38">
        <f t="shared" si="3"/>
        <v>939</v>
      </c>
    </row>
    <row r="31" spans="1:13" ht="17.25" customHeight="1">
      <c r="A31" s="160">
        <v>1</v>
      </c>
      <c r="B31" s="161" t="s">
        <v>130</v>
      </c>
      <c r="C31" s="152" t="s">
        <v>331</v>
      </c>
      <c r="D31" s="152" t="s">
        <v>197</v>
      </c>
      <c r="E31" s="162"/>
      <c r="F31" s="163"/>
      <c r="G31" s="164">
        <v>0</v>
      </c>
      <c r="H31" s="165"/>
      <c r="I31" s="163"/>
      <c r="J31" s="164">
        <v>0</v>
      </c>
      <c r="K31" s="165"/>
      <c r="L31" s="164">
        <v>0</v>
      </c>
      <c r="M31" s="164">
        <f t="shared" si="3"/>
        <v>0</v>
      </c>
    </row>
    <row r="32" spans="1:13" ht="17.25">
      <c r="A32" s="160">
        <v>4</v>
      </c>
      <c r="B32" s="161" t="s">
        <v>119</v>
      </c>
      <c r="C32" s="152" t="s">
        <v>334</v>
      </c>
      <c r="D32" s="152" t="s">
        <v>192</v>
      </c>
      <c r="E32" s="162"/>
      <c r="F32" s="163"/>
      <c r="G32" s="164">
        <v>0</v>
      </c>
      <c r="H32" s="165"/>
      <c r="I32" s="163"/>
      <c r="J32" s="164">
        <v>0</v>
      </c>
      <c r="K32" s="165"/>
      <c r="L32" s="164">
        <v>0</v>
      </c>
      <c r="M32" s="164">
        <f t="shared" si="3"/>
        <v>0</v>
      </c>
    </row>
    <row r="33" spans="1:13" s="9" customFormat="1" ht="17.25">
      <c r="A33" s="160">
        <v>20</v>
      </c>
      <c r="B33" s="161" t="s">
        <v>110</v>
      </c>
      <c r="C33" s="152" t="s">
        <v>349</v>
      </c>
      <c r="D33" s="152" t="s">
        <v>192</v>
      </c>
      <c r="E33" s="162"/>
      <c r="F33" s="163"/>
      <c r="G33" s="164">
        <v>0</v>
      </c>
      <c r="H33" s="165"/>
      <c r="I33" s="163"/>
      <c r="J33" s="164">
        <v>0</v>
      </c>
      <c r="K33" s="165"/>
      <c r="L33" s="164">
        <v>0</v>
      </c>
      <c r="M33" s="164">
        <f t="shared" si="3"/>
        <v>0</v>
      </c>
    </row>
    <row r="34" spans="1:13" ht="17.25">
      <c r="A34" s="8"/>
      <c r="B34" s="115"/>
      <c r="C34" s="105"/>
      <c r="D34" s="105"/>
      <c r="F34" s="5"/>
      <c r="G34" s="53"/>
      <c r="H34" s="5"/>
      <c r="I34" s="5"/>
      <c r="J34" s="53"/>
      <c r="K34" s="3"/>
      <c r="L34" s="53"/>
      <c r="M34" s="53"/>
    </row>
    <row r="35" spans="1:13" ht="17.25">
      <c r="A35" s="8"/>
      <c r="B35" s="115"/>
      <c r="C35" s="105"/>
      <c r="D35" s="105"/>
      <c r="F35" s="5"/>
      <c r="G35" s="53"/>
      <c r="H35" s="3"/>
      <c r="I35" s="3"/>
      <c r="J35" s="53"/>
      <c r="K35" s="3"/>
      <c r="L35" s="53"/>
      <c r="M35" s="53"/>
    </row>
    <row r="36" spans="1:13" ht="17.25">
      <c r="A36" s="8"/>
      <c r="B36" s="115"/>
      <c r="C36" s="105"/>
      <c r="D36" s="105"/>
      <c r="F36" s="5"/>
      <c r="G36" s="53"/>
      <c r="H36" s="3"/>
      <c r="I36" s="3"/>
      <c r="J36" s="53"/>
      <c r="K36" s="3"/>
      <c r="L36" s="53"/>
      <c r="M36" s="53"/>
    </row>
    <row r="37" spans="1:13" ht="17.25">
      <c r="A37" s="8"/>
      <c r="B37" s="115"/>
      <c r="C37" s="105"/>
      <c r="D37" s="105"/>
      <c r="G37" s="53"/>
      <c r="J37" s="53"/>
      <c r="L37" s="53"/>
      <c r="M37" s="53"/>
    </row>
    <row r="38" spans="1:13" ht="17.25">
      <c r="A38" s="8"/>
      <c r="B38" s="115"/>
      <c r="C38" s="105"/>
      <c r="D38" s="105"/>
      <c r="G38" s="53"/>
      <c r="J38" s="53"/>
      <c r="L38" s="53"/>
      <c r="M38" s="53"/>
    </row>
    <row r="39" spans="1:13" ht="17.25">
      <c r="A39" s="8"/>
      <c r="B39" s="115"/>
      <c r="C39" s="105"/>
      <c r="D39" s="105"/>
      <c r="G39" s="53"/>
      <c r="J39" s="53"/>
      <c r="L39" s="53"/>
      <c r="M39" s="53"/>
    </row>
    <row r="40" spans="1:13" ht="17.25">
      <c r="A40" s="8"/>
      <c r="B40" s="115"/>
      <c r="C40" s="105"/>
      <c r="D40" s="105"/>
      <c r="G40" s="53"/>
      <c r="J40" s="53"/>
      <c r="L40" s="53"/>
      <c r="M40" s="53"/>
    </row>
    <row r="41" spans="1:13" ht="17.25">
      <c r="A41" s="8"/>
      <c r="B41" s="115"/>
      <c r="C41" s="105"/>
      <c r="D41" s="105"/>
      <c r="G41" s="53"/>
      <c r="J41" s="53"/>
      <c r="L41" s="53"/>
      <c r="M41" s="53"/>
    </row>
    <row r="42" spans="1:13" ht="17.25">
      <c r="A42" s="8"/>
      <c r="B42" s="115"/>
      <c r="C42" s="105"/>
      <c r="D42" s="105"/>
      <c r="G42" s="53"/>
      <c r="J42" s="53"/>
      <c r="L42" s="53"/>
      <c r="M42" s="53"/>
    </row>
    <row r="43" spans="1:13" ht="17.25">
      <c r="A43" s="8"/>
      <c r="B43" s="115"/>
      <c r="C43" s="105"/>
      <c r="D43" s="105"/>
      <c r="G43" s="53"/>
      <c r="J43" s="53"/>
      <c r="L43" s="53"/>
      <c r="M43" s="53"/>
    </row>
    <row r="44" spans="1:13" ht="17.25">
      <c r="A44" s="8"/>
      <c r="B44" s="115"/>
      <c r="C44" s="105"/>
      <c r="D44" s="105"/>
      <c r="G44" s="53"/>
      <c r="J44" s="53"/>
      <c r="L44" s="53"/>
      <c r="M44" s="53"/>
    </row>
    <row r="45" spans="1:13" ht="17.25">
      <c r="A45" s="8"/>
      <c r="B45" s="115"/>
      <c r="C45" s="105"/>
      <c r="D45" s="105"/>
      <c r="G45" s="53"/>
      <c r="J45" s="53"/>
      <c r="L45" s="53"/>
      <c r="M45" s="53"/>
    </row>
    <row r="46" spans="1:13" ht="17.25">
      <c r="A46" s="8"/>
      <c r="B46" s="115"/>
      <c r="C46" s="105"/>
      <c r="D46" s="105"/>
      <c r="G46" s="53"/>
      <c r="J46" s="53"/>
      <c r="L46" s="53"/>
      <c r="M46" s="53"/>
    </row>
    <row r="47" spans="1:13" ht="17.25">
      <c r="A47" s="8"/>
      <c r="B47" s="115"/>
      <c r="C47" s="105"/>
      <c r="D47" s="105"/>
      <c r="G47" s="53"/>
      <c r="J47" s="53"/>
      <c r="L47" s="53"/>
      <c r="M47" s="53"/>
    </row>
    <row r="48" spans="1:13" ht="17.25">
      <c r="A48" s="8"/>
      <c r="B48" s="115"/>
      <c r="C48" s="105"/>
      <c r="D48" s="105"/>
      <c r="G48" s="53"/>
      <c r="J48" s="53"/>
      <c r="L48" s="53"/>
      <c r="M48" s="53"/>
    </row>
    <row r="49" spans="1:13" ht="17.25">
      <c r="A49" s="8"/>
      <c r="B49" s="115"/>
      <c r="C49" s="105"/>
      <c r="D49" s="105"/>
      <c r="G49" s="53"/>
      <c r="J49" s="53"/>
      <c r="L49" s="53"/>
      <c r="M49" s="53"/>
    </row>
    <row r="50" spans="1:13" ht="17.25">
      <c r="A50" s="8"/>
      <c r="B50" s="115"/>
      <c r="C50" s="113"/>
      <c r="D50" s="113"/>
      <c r="G50" s="53"/>
      <c r="J50" s="53"/>
      <c r="L50" s="53"/>
      <c r="M50" s="53"/>
    </row>
  </sheetData>
  <sheetProtection/>
  <mergeCells count="1">
    <mergeCell ref="B1:E1"/>
  </mergeCells>
  <printOptions/>
  <pageMargins left="0.7875" right="0.7875" top="0.19652777777777777" bottom="0.19652777777777777" header="0.5118055555555556" footer="0.5118055555555556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6.00390625" style="3" customWidth="1"/>
    <col min="3" max="3" width="16.25390625" style="3" customWidth="1"/>
    <col min="4" max="4" width="24.50390625" style="3" customWidth="1"/>
    <col min="5" max="5" width="10.625" style="31" customWidth="1"/>
    <col min="6" max="6" width="7.75390625" style="31" customWidth="1"/>
    <col min="7" max="7" width="9.00390625" style="5" customWidth="1"/>
    <col min="8" max="8" width="10.625" style="6" customWidth="1"/>
    <col min="9" max="9" width="6.75390625" style="39" customWidth="1"/>
    <col min="10" max="10" width="9.00390625" style="5" customWidth="1"/>
    <col min="11" max="11" width="10.625" style="6" customWidth="1"/>
    <col min="12" max="13" width="9.00390625" style="5" customWidth="1"/>
    <col min="14" max="16384" width="9.00390625" style="3" customWidth="1"/>
  </cols>
  <sheetData>
    <row r="1" spans="2:6" ht="17.25">
      <c r="B1" s="230" t="s">
        <v>461</v>
      </c>
      <c r="C1" s="230"/>
      <c r="D1" s="230"/>
      <c r="E1" s="230"/>
      <c r="F1" s="7"/>
    </row>
    <row r="3" spans="1:13" s="9" customFormat="1" ht="17.25">
      <c r="A3" s="9" t="s">
        <v>94</v>
      </c>
      <c r="E3" s="59" t="s">
        <v>12</v>
      </c>
      <c r="F3" s="59"/>
      <c r="G3" s="53"/>
      <c r="H3" s="57" t="s">
        <v>13</v>
      </c>
      <c r="I3" s="60"/>
      <c r="J3" s="53"/>
      <c r="K3" s="57" t="s">
        <v>14</v>
      </c>
      <c r="L3" s="53"/>
      <c r="M3" s="53" t="s">
        <v>15</v>
      </c>
    </row>
    <row r="4" spans="1:13" s="9" customFormat="1" ht="17.25">
      <c r="A4" s="9" t="s">
        <v>40</v>
      </c>
      <c r="B4" s="9" t="s">
        <v>17</v>
      </c>
      <c r="C4" s="9" t="s">
        <v>18</v>
      </c>
      <c r="D4" s="9" t="s">
        <v>19</v>
      </c>
      <c r="E4" s="59" t="s">
        <v>69</v>
      </c>
      <c r="F4" s="60" t="s">
        <v>152</v>
      </c>
      <c r="G4" s="53" t="s">
        <v>21</v>
      </c>
      <c r="H4" s="57" t="s">
        <v>22</v>
      </c>
      <c r="I4" s="60" t="s">
        <v>152</v>
      </c>
      <c r="J4" s="53" t="s">
        <v>21</v>
      </c>
      <c r="K4" s="57" t="s">
        <v>23</v>
      </c>
      <c r="L4" s="53" t="s">
        <v>21</v>
      </c>
      <c r="M4" s="53"/>
    </row>
    <row r="5" spans="1:13" s="9" customFormat="1" ht="17.25" customHeight="1">
      <c r="A5" s="8">
        <v>16</v>
      </c>
      <c r="B5" s="190" t="s">
        <v>375</v>
      </c>
      <c r="C5" s="125" t="s">
        <v>394</v>
      </c>
      <c r="D5" s="125" t="s">
        <v>197</v>
      </c>
      <c r="E5" s="37">
        <v>14.35</v>
      </c>
      <c r="F5" s="55" t="s">
        <v>505</v>
      </c>
      <c r="G5" s="38">
        <f aca="true" t="shared" si="0" ref="G5:G16">ROUND(25.4347*(26.9-E5)^1.34,0)</f>
        <v>754</v>
      </c>
      <c r="H5" s="48">
        <v>4.54</v>
      </c>
      <c r="I5" s="55" t="s">
        <v>479</v>
      </c>
      <c r="J5" s="38">
        <f aca="true" t="shared" si="1" ref="J5:J16">ROUND(0.188807*(100*H5-1.58)^1.37,0)</f>
        <v>821</v>
      </c>
      <c r="K5" s="48">
        <v>43.87</v>
      </c>
      <c r="L5" s="38">
        <f aca="true" t="shared" si="2" ref="L5:L16">ROUND(15.9809*(K5-2),0)</f>
        <v>669</v>
      </c>
      <c r="M5" s="38">
        <f aca="true" t="shared" si="3" ref="M5:M23">ROUND(G5+J5+L5,0)</f>
        <v>2244</v>
      </c>
    </row>
    <row r="6" spans="1:13" s="9" customFormat="1" ht="17.25" customHeight="1">
      <c r="A6" s="8">
        <v>9</v>
      </c>
      <c r="B6" s="134" t="s">
        <v>368</v>
      </c>
      <c r="C6" s="126" t="s">
        <v>387</v>
      </c>
      <c r="D6" s="126"/>
      <c r="E6" s="37">
        <v>16.08</v>
      </c>
      <c r="F6" s="55" t="s">
        <v>538</v>
      </c>
      <c r="G6" s="38">
        <f t="shared" si="0"/>
        <v>618</v>
      </c>
      <c r="H6" s="48">
        <v>3.64</v>
      </c>
      <c r="I6" s="55" t="s">
        <v>481</v>
      </c>
      <c r="J6" s="38">
        <f t="shared" si="1"/>
        <v>606</v>
      </c>
      <c r="K6" s="48">
        <v>31.21</v>
      </c>
      <c r="L6" s="38">
        <f t="shared" si="2"/>
        <v>467</v>
      </c>
      <c r="M6" s="38">
        <f t="shared" si="3"/>
        <v>1691</v>
      </c>
    </row>
    <row r="7" spans="1:13" s="9" customFormat="1" ht="17.25">
      <c r="A7" s="8">
        <v>5</v>
      </c>
      <c r="B7" s="190" t="s">
        <v>364</v>
      </c>
      <c r="C7" s="125" t="s">
        <v>383</v>
      </c>
      <c r="D7" s="125" t="s">
        <v>193</v>
      </c>
      <c r="E7" s="37">
        <v>15.3</v>
      </c>
      <c r="F7" s="55" t="s">
        <v>489</v>
      </c>
      <c r="G7" s="38">
        <f t="shared" si="0"/>
        <v>679</v>
      </c>
      <c r="H7" s="48">
        <v>3.71</v>
      </c>
      <c r="I7" s="55" t="s">
        <v>534</v>
      </c>
      <c r="J7" s="38">
        <f t="shared" si="1"/>
        <v>622</v>
      </c>
      <c r="K7" s="48">
        <v>25.81</v>
      </c>
      <c r="L7" s="38">
        <f t="shared" si="2"/>
        <v>381</v>
      </c>
      <c r="M7" s="38">
        <f t="shared" si="3"/>
        <v>1682</v>
      </c>
    </row>
    <row r="8" spans="1:13" s="9" customFormat="1" ht="17.25">
      <c r="A8" s="8">
        <v>11</v>
      </c>
      <c r="B8" s="190" t="s">
        <v>370</v>
      </c>
      <c r="C8" s="125" t="s">
        <v>389</v>
      </c>
      <c r="D8" s="125" t="s">
        <v>197</v>
      </c>
      <c r="E8" s="37">
        <v>15.37</v>
      </c>
      <c r="F8" s="55" t="s">
        <v>539</v>
      </c>
      <c r="G8" s="38">
        <f t="shared" si="0"/>
        <v>673</v>
      </c>
      <c r="H8" s="48">
        <v>3.37</v>
      </c>
      <c r="I8" s="55" t="s">
        <v>538</v>
      </c>
      <c r="J8" s="38">
        <f t="shared" si="1"/>
        <v>545</v>
      </c>
      <c r="K8" s="48">
        <v>27.38</v>
      </c>
      <c r="L8" s="38">
        <f t="shared" si="2"/>
        <v>406</v>
      </c>
      <c r="M8" s="38">
        <f t="shared" si="3"/>
        <v>1624</v>
      </c>
    </row>
    <row r="9" spans="1:13" s="9" customFormat="1" ht="17.25">
      <c r="A9" s="8">
        <v>13</v>
      </c>
      <c r="B9" s="190" t="s">
        <v>372</v>
      </c>
      <c r="C9" s="125" t="s">
        <v>391</v>
      </c>
      <c r="D9" s="125" t="s">
        <v>194</v>
      </c>
      <c r="E9" s="37">
        <v>16.11</v>
      </c>
      <c r="F9" s="55" t="s">
        <v>539</v>
      </c>
      <c r="G9" s="38">
        <f t="shared" si="0"/>
        <v>616</v>
      </c>
      <c r="H9" s="48">
        <v>3.02</v>
      </c>
      <c r="I9" s="55" t="s">
        <v>489</v>
      </c>
      <c r="J9" s="38">
        <f t="shared" si="1"/>
        <v>468</v>
      </c>
      <c r="K9" s="48">
        <v>34.25</v>
      </c>
      <c r="L9" s="38">
        <f t="shared" si="2"/>
        <v>515</v>
      </c>
      <c r="M9" s="38">
        <f t="shared" si="3"/>
        <v>1599</v>
      </c>
    </row>
    <row r="10" spans="1:13" s="9" customFormat="1" ht="17.25">
      <c r="A10" s="8">
        <v>17</v>
      </c>
      <c r="B10" s="190" t="s">
        <v>376</v>
      </c>
      <c r="C10" s="125" t="s">
        <v>395</v>
      </c>
      <c r="D10" s="125" t="s">
        <v>194</v>
      </c>
      <c r="E10" s="37">
        <v>16.59</v>
      </c>
      <c r="F10" s="55" t="s">
        <v>505</v>
      </c>
      <c r="G10" s="38">
        <f t="shared" si="0"/>
        <v>580</v>
      </c>
      <c r="H10" s="48">
        <v>3.26</v>
      </c>
      <c r="I10" s="55" t="s">
        <v>505</v>
      </c>
      <c r="J10" s="38">
        <f t="shared" si="1"/>
        <v>520</v>
      </c>
      <c r="K10" s="48">
        <v>29.1</v>
      </c>
      <c r="L10" s="38">
        <f t="shared" si="2"/>
        <v>433</v>
      </c>
      <c r="M10" s="38">
        <f t="shared" si="3"/>
        <v>1533</v>
      </c>
    </row>
    <row r="11" spans="1:13" s="9" customFormat="1" ht="17.25">
      <c r="A11" s="8">
        <v>14</v>
      </c>
      <c r="B11" s="190" t="s">
        <v>373</v>
      </c>
      <c r="C11" s="125" t="s">
        <v>392</v>
      </c>
      <c r="D11" s="125" t="s">
        <v>197</v>
      </c>
      <c r="E11" s="37">
        <v>16.61</v>
      </c>
      <c r="F11" s="55" t="s">
        <v>539</v>
      </c>
      <c r="G11" s="38">
        <f t="shared" si="0"/>
        <v>578</v>
      </c>
      <c r="H11" s="48">
        <v>3.31</v>
      </c>
      <c r="I11" s="55" t="s">
        <v>492</v>
      </c>
      <c r="J11" s="38">
        <f t="shared" si="1"/>
        <v>531</v>
      </c>
      <c r="K11" s="48">
        <v>27.78</v>
      </c>
      <c r="L11" s="38">
        <f t="shared" si="2"/>
        <v>412</v>
      </c>
      <c r="M11" s="38">
        <f t="shared" si="3"/>
        <v>1521</v>
      </c>
    </row>
    <row r="12" spans="1:13" s="9" customFormat="1" ht="17.25">
      <c r="A12" s="8">
        <v>12</v>
      </c>
      <c r="B12" s="134" t="s">
        <v>371</v>
      </c>
      <c r="C12" s="126" t="s">
        <v>390</v>
      </c>
      <c r="D12" s="126"/>
      <c r="E12" s="37">
        <v>17.03</v>
      </c>
      <c r="F12" s="55" t="s">
        <v>539</v>
      </c>
      <c r="G12" s="38">
        <f t="shared" si="0"/>
        <v>547</v>
      </c>
      <c r="H12" s="48">
        <v>2.91</v>
      </c>
      <c r="I12" s="55" t="s">
        <v>485</v>
      </c>
      <c r="J12" s="38">
        <f t="shared" si="1"/>
        <v>445</v>
      </c>
      <c r="K12" s="48">
        <v>34.62</v>
      </c>
      <c r="L12" s="38">
        <f t="shared" si="2"/>
        <v>521</v>
      </c>
      <c r="M12" s="38">
        <f t="shared" si="3"/>
        <v>1513</v>
      </c>
    </row>
    <row r="13" spans="1:13" s="9" customFormat="1" ht="17.25">
      <c r="A13" s="8">
        <v>2</v>
      </c>
      <c r="B13" s="190" t="s">
        <v>361</v>
      </c>
      <c r="C13" s="125" t="s">
        <v>380</v>
      </c>
      <c r="D13" s="125" t="s">
        <v>197</v>
      </c>
      <c r="E13" s="37">
        <v>15.38</v>
      </c>
      <c r="F13" s="55" t="s">
        <v>489</v>
      </c>
      <c r="G13" s="38">
        <f t="shared" si="0"/>
        <v>673</v>
      </c>
      <c r="H13" s="48">
        <v>3.16</v>
      </c>
      <c r="I13" s="55" t="s">
        <v>548</v>
      </c>
      <c r="J13" s="38">
        <f t="shared" si="1"/>
        <v>498</v>
      </c>
      <c r="K13" s="48">
        <v>21.15</v>
      </c>
      <c r="L13" s="38">
        <f t="shared" si="2"/>
        <v>306</v>
      </c>
      <c r="M13" s="38">
        <f t="shared" si="3"/>
        <v>1477</v>
      </c>
    </row>
    <row r="14" spans="1:13" s="9" customFormat="1" ht="17.25">
      <c r="A14" s="8">
        <v>8</v>
      </c>
      <c r="B14" s="190" t="s">
        <v>367</v>
      </c>
      <c r="C14" s="125" t="s">
        <v>386</v>
      </c>
      <c r="D14" s="125" t="s">
        <v>197</v>
      </c>
      <c r="E14" s="37">
        <v>17.35</v>
      </c>
      <c r="F14" s="55" t="s">
        <v>538</v>
      </c>
      <c r="G14" s="38">
        <f t="shared" si="0"/>
        <v>523</v>
      </c>
      <c r="H14" s="48">
        <v>3.26</v>
      </c>
      <c r="I14" s="55" t="s">
        <v>530</v>
      </c>
      <c r="J14" s="38">
        <f t="shared" si="1"/>
        <v>520</v>
      </c>
      <c r="K14" s="48">
        <v>27.67</v>
      </c>
      <c r="L14" s="38">
        <f t="shared" si="2"/>
        <v>410</v>
      </c>
      <c r="M14" s="38">
        <f t="shared" si="3"/>
        <v>1453</v>
      </c>
    </row>
    <row r="15" spans="1:13" s="9" customFormat="1" ht="17.25">
      <c r="A15" s="8">
        <v>7</v>
      </c>
      <c r="B15" s="134" t="s">
        <v>366</v>
      </c>
      <c r="C15" s="126" t="s">
        <v>385</v>
      </c>
      <c r="D15" s="126"/>
      <c r="E15" s="37">
        <v>15.59</v>
      </c>
      <c r="F15" s="55" t="s">
        <v>538</v>
      </c>
      <c r="G15" s="38">
        <f t="shared" si="0"/>
        <v>656</v>
      </c>
      <c r="H15" s="48">
        <v>3.12</v>
      </c>
      <c r="I15" s="55" t="s">
        <v>549</v>
      </c>
      <c r="J15" s="38">
        <f t="shared" si="1"/>
        <v>490</v>
      </c>
      <c r="K15" s="48">
        <v>18.02</v>
      </c>
      <c r="L15" s="38">
        <f t="shared" si="2"/>
        <v>256</v>
      </c>
      <c r="M15" s="38">
        <f t="shared" si="3"/>
        <v>1402</v>
      </c>
    </row>
    <row r="16" spans="1:13" s="9" customFormat="1" ht="17.25">
      <c r="A16" s="8">
        <v>6</v>
      </c>
      <c r="B16" s="190" t="s">
        <v>365</v>
      </c>
      <c r="C16" s="125" t="s">
        <v>384</v>
      </c>
      <c r="D16" s="125" t="s">
        <v>198</v>
      </c>
      <c r="E16" s="37">
        <v>16.58</v>
      </c>
      <c r="F16" s="55" t="s">
        <v>538</v>
      </c>
      <c r="G16" s="38">
        <f t="shared" si="0"/>
        <v>580</v>
      </c>
      <c r="H16" s="48">
        <v>3.15</v>
      </c>
      <c r="I16" s="55" t="s">
        <v>508</v>
      </c>
      <c r="J16" s="38">
        <f t="shared" si="1"/>
        <v>496</v>
      </c>
      <c r="K16" s="48">
        <v>21.9</v>
      </c>
      <c r="L16" s="38">
        <f t="shared" si="2"/>
        <v>318</v>
      </c>
      <c r="M16" s="38">
        <f t="shared" si="3"/>
        <v>1394</v>
      </c>
    </row>
    <row r="17" spans="1:13" s="9" customFormat="1" ht="17.25">
      <c r="A17" s="160">
        <v>1</v>
      </c>
      <c r="B17" s="178" t="s">
        <v>360</v>
      </c>
      <c r="C17" s="179" t="s">
        <v>379</v>
      </c>
      <c r="D17" s="179"/>
      <c r="E17" s="162"/>
      <c r="F17" s="163"/>
      <c r="G17" s="164">
        <v>0</v>
      </c>
      <c r="H17" s="165"/>
      <c r="I17" s="163"/>
      <c r="J17" s="164">
        <v>0</v>
      </c>
      <c r="K17" s="165"/>
      <c r="L17" s="164">
        <v>0</v>
      </c>
      <c r="M17" s="164">
        <f t="shared" si="3"/>
        <v>0</v>
      </c>
    </row>
    <row r="18" spans="1:13" s="9" customFormat="1" ht="17.25">
      <c r="A18" s="160">
        <v>3</v>
      </c>
      <c r="B18" s="178" t="s">
        <v>362</v>
      </c>
      <c r="C18" s="179" t="s">
        <v>381</v>
      </c>
      <c r="D18" s="179"/>
      <c r="E18" s="162"/>
      <c r="F18" s="163"/>
      <c r="G18" s="164">
        <v>0</v>
      </c>
      <c r="H18" s="165"/>
      <c r="I18" s="163"/>
      <c r="J18" s="164">
        <v>0</v>
      </c>
      <c r="K18" s="165"/>
      <c r="L18" s="164">
        <v>0</v>
      </c>
      <c r="M18" s="164">
        <f t="shared" si="3"/>
        <v>0</v>
      </c>
    </row>
    <row r="19" spans="1:13" s="166" customFormat="1" ht="17.25">
      <c r="A19" s="160">
        <v>4</v>
      </c>
      <c r="B19" s="177" t="s">
        <v>363</v>
      </c>
      <c r="C19" s="152" t="s">
        <v>382</v>
      </c>
      <c r="D19" s="152" t="s">
        <v>194</v>
      </c>
      <c r="E19" s="162"/>
      <c r="F19" s="163"/>
      <c r="G19" s="164">
        <v>0</v>
      </c>
      <c r="H19" s="165"/>
      <c r="I19" s="163"/>
      <c r="J19" s="164">
        <v>0</v>
      </c>
      <c r="K19" s="165"/>
      <c r="L19" s="164">
        <v>0</v>
      </c>
      <c r="M19" s="164">
        <f t="shared" si="3"/>
        <v>0</v>
      </c>
    </row>
    <row r="20" spans="1:13" s="9" customFormat="1" ht="17.25">
      <c r="A20" s="160">
        <v>10</v>
      </c>
      <c r="B20" s="177" t="s">
        <v>369</v>
      </c>
      <c r="C20" s="152" t="s">
        <v>388</v>
      </c>
      <c r="D20" s="152" t="s">
        <v>194</v>
      </c>
      <c r="E20" s="162"/>
      <c r="F20" s="163"/>
      <c r="G20" s="164">
        <v>0</v>
      </c>
      <c r="H20" s="165"/>
      <c r="I20" s="163"/>
      <c r="J20" s="164">
        <v>0</v>
      </c>
      <c r="K20" s="165"/>
      <c r="L20" s="164">
        <v>0</v>
      </c>
      <c r="M20" s="164">
        <f t="shared" si="3"/>
        <v>0</v>
      </c>
    </row>
    <row r="21" spans="1:13" s="9" customFormat="1" ht="17.25">
      <c r="A21" s="160">
        <v>15</v>
      </c>
      <c r="B21" s="178" t="s">
        <v>374</v>
      </c>
      <c r="C21" s="179" t="s">
        <v>393</v>
      </c>
      <c r="D21" s="179"/>
      <c r="E21" s="162"/>
      <c r="F21" s="163"/>
      <c r="G21" s="164">
        <v>0</v>
      </c>
      <c r="H21" s="165"/>
      <c r="I21" s="163"/>
      <c r="J21" s="164">
        <v>0</v>
      </c>
      <c r="K21" s="165"/>
      <c r="L21" s="164">
        <v>0</v>
      </c>
      <c r="M21" s="164">
        <f t="shared" si="3"/>
        <v>0</v>
      </c>
    </row>
    <row r="22" spans="1:13" s="166" customFormat="1" ht="17.25">
      <c r="A22" s="160">
        <v>18</v>
      </c>
      <c r="B22" s="177" t="s">
        <v>377</v>
      </c>
      <c r="C22" s="152" t="s">
        <v>396</v>
      </c>
      <c r="D22" s="152" t="s">
        <v>198</v>
      </c>
      <c r="E22" s="162"/>
      <c r="F22" s="163"/>
      <c r="G22" s="164">
        <v>0</v>
      </c>
      <c r="H22" s="165"/>
      <c r="I22" s="163"/>
      <c r="J22" s="164">
        <v>0</v>
      </c>
      <c r="K22" s="165"/>
      <c r="L22" s="164">
        <v>0</v>
      </c>
      <c r="M22" s="164">
        <f t="shared" si="3"/>
        <v>0</v>
      </c>
    </row>
    <row r="23" spans="1:13" s="166" customFormat="1" ht="17.25">
      <c r="A23" s="160">
        <v>19</v>
      </c>
      <c r="B23" s="178" t="s">
        <v>378</v>
      </c>
      <c r="C23" s="179" t="s">
        <v>397</v>
      </c>
      <c r="D23" s="179"/>
      <c r="E23" s="162"/>
      <c r="F23" s="163"/>
      <c r="G23" s="164">
        <v>0</v>
      </c>
      <c r="H23" s="165"/>
      <c r="I23" s="163"/>
      <c r="J23" s="164">
        <v>0</v>
      </c>
      <c r="K23" s="165"/>
      <c r="L23" s="164">
        <v>0</v>
      </c>
      <c r="M23" s="164">
        <f t="shared" si="3"/>
        <v>0</v>
      </c>
    </row>
    <row r="24" spans="1:13" s="9" customFormat="1" ht="17.25">
      <c r="A24" s="8"/>
      <c r="B24" s="92"/>
      <c r="C24" s="94"/>
      <c r="D24" s="105"/>
      <c r="E24" s="100"/>
      <c r="F24" s="102"/>
      <c r="G24" s="53"/>
      <c r="H24" s="103"/>
      <c r="I24" s="102"/>
      <c r="J24" s="53"/>
      <c r="K24" s="103"/>
      <c r="L24" s="53"/>
      <c r="M24" s="53"/>
    </row>
    <row r="25" spans="1:13" s="9" customFormat="1" ht="17.25">
      <c r="A25" s="8"/>
      <c r="B25" s="92"/>
      <c r="C25" s="94"/>
      <c r="D25" s="105"/>
      <c r="E25" s="100"/>
      <c r="F25" s="102"/>
      <c r="G25" s="53"/>
      <c r="H25" s="103"/>
      <c r="I25" s="102"/>
      <c r="J25" s="53"/>
      <c r="K25" s="103"/>
      <c r="L25" s="53"/>
      <c r="M25" s="53"/>
    </row>
    <row r="26" spans="1:13" s="9" customFormat="1" ht="17.25">
      <c r="A26" s="8"/>
      <c r="B26" s="92"/>
      <c r="C26" s="94"/>
      <c r="D26" s="105"/>
      <c r="E26" s="100"/>
      <c r="F26" s="102"/>
      <c r="G26" s="53"/>
      <c r="H26" s="103"/>
      <c r="I26" s="102"/>
      <c r="J26" s="53"/>
      <c r="K26" s="103"/>
      <c r="L26" s="53"/>
      <c r="M26" s="53"/>
    </row>
    <row r="27" spans="1:13" s="9" customFormat="1" ht="17.25">
      <c r="A27" s="8"/>
      <c r="B27" s="92"/>
      <c r="C27" s="94"/>
      <c r="D27" s="105"/>
      <c r="E27" s="100"/>
      <c r="F27" s="102"/>
      <c r="G27" s="53"/>
      <c r="H27" s="103"/>
      <c r="I27" s="102"/>
      <c r="J27" s="53"/>
      <c r="K27" s="103"/>
      <c r="L27" s="53"/>
      <c r="M27" s="53"/>
    </row>
    <row r="28" spans="1:13" s="9" customFormat="1" ht="17.25">
      <c r="A28" s="8"/>
      <c r="B28" s="92"/>
      <c r="C28" s="94"/>
      <c r="D28" s="105"/>
      <c r="E28" s="100"/>
      <c r="F28" s="102"/>
      <c r="G28" s="53"/>
      <c r="H28" s="103"/>
      <c r="I28" s="102"/>
      <c r="J28" s="53"/>
      <c r="K28" s="103"/>
      <c r="L28" s="53"/>
      <c r="M28" s="53"/>
    </row>
    <row r="29" spans="1:13" s="9" customFormat="1" ht="17.25">
      <c r="A29" s="8"/>
      <c r="B29" s="92"/>
      <c r="C29" s="94"/>
      <c r="D29" s="105"/>
      <c r="E29" s="100"/>
      <c r="F29" s="102"/>
      <c r="G29" s="53"/>
      <c r="H29" s="103"/>
      <c r="I29" s="102"/>
      <c r="J29" s="53"/>
      <c r="K29" s="103"/>
      <c r="L29" s="53"/>
      <c r="M29" s="53"/>
    </row>
    <row r="30" spans="1:13" s="9" customFormat="1" ht="17.25">
      <c r="A30" s="8"/>
      <c r="B30" s="92"/>
      <c r="C30" s="94"/>
      <c r="D30" s="105"/>
      <c r="E30" s="100"/>
      <c r="F30" s="102"/>
      <c r="G30" s="53"/>
      <c r="H30" s="103"/>
      <c r="I30" s="102"/>
      <c r="J30" s="53"/>
      <c r="K30" s="103"/>
      <c r="L30" s="53"/>
      <c r="M30" s="53"/>
    </row>
    <row r="31" spans="1:13" s="9" customFormat="1" ht="17.25">
      <c r="A31" s="8"/>
      <c r="B31" s="92"/>
      <c r="C31" s="94"/>
      <c r="D31" s="105"/>
      <c r="E31" s="100"/>
      <c r="F31" s="102"/>
      <c r="G31" s="53"/>
      <c r="H31" s="103"/>
      <c r="I31" s="102"/>
      <c r="J31" s="53"/>
      <c r="K31" s="103"/>
      <c r="L31" s="53"/>
      <c r="M31" s="53"/>
    </row>
    <row r="32" spans="1:13" s="9" customFormat="1" ht="17.25">
      <c r="A32" s="8"/>
      <c r="B32" s="92"/>
      <c r="C32" s="94"/>
      <c r="D32" s="105"/>
      <c r="E32" s="100"/>
      <c r="F32" s="102"/>
      <c r="G32" s="53"/>
      <c r="H32" s="103"/>
      <c r="I32" s="102"/>
      <c r="J32" s="53"/>
      <c r="K32" s="103"/>
      <c r="L32" s="53"/>
      <c r="M32" s="53"/>
    </row>
    <row r="33" spans="1:13" s="9" customFormat="1" ht="17.25">
      <c r="A33" s="8"/>
      <c r="B33" s="92"/>
      <c r="C33" s="94"/>
      <c r="D33" s="105"/>
      <c r="E33" s="100"/>
      <c r="F33" s="102"/>
      <c r="G33" s="53"/>
      <c r="H33" s="103"/>
      <c r="I33" s="102"/>
      <c r="J33" s="53"/>
      <c r="K33" s="103"/>
      <c r="L33" s="53"/>
      <c r="M33" s="53"/>
    </row>
    <row r="34" spans="1:13" s="9" customFormat="1" ht="17.25">
      <c r="A34" s="8"/>
      <c r="B34" s="92"/>
      <c r="C34" s="94"/>
      <c r="D34" s="105"/>
      <c r="E34" s="100"/>
      <c r="F34" s="102"/>
      <c r="G34" s="53"/>
      <c r="H34" s="103"/>
      <c r="I34" s="102"/>
      <c r="J34" s="53"/>
      <c r="K34" s="103"/>
      <c r="L34" s="53"/>
      <c r="M34" s="53"/>
    </row>
    <row r="35" spans="1:13" s="9" customFormat="1" ht="17.25">
      <c r="A35" s="8"/>
      <c r="B35" s="92"/>
      <c r="C35" s="94"/>
      <c r="D35" s="105"/>
      <c r="E35" s="100"/>
      <c r="F35" s="102"/>
      <c r="G35" s="53"/>
      <c r="H35" s="103"/>
      <c r="I35" s="102"/>
      <c r="J35" s="53"/>
      <c r="K35" s="103"/>
      <c r="L35" s="53"/>
      <c r="M35" s="53"/>
    </row>
    <row r="36" spans="1:13" s="9" customFormat="1" ht="17.25">
      <c r="A36" s="8"/>
      <c r="B36" s="92"/>
      <c r="C36" s="94"/>
      <c r="D36" s="105"/>
      <c r="E36" s="100"/>
      <c r="F36" s="102"/>
      <c r="G36" s="53"/>
      <c r="H36" s="103"/>
      <c r="I36" s="102"/>
      <c r="J36" s="53"/>
      <c r="K36" s="103"/>
      <c r="L36" s="53"/>
      <c r="M36" s="53"/>
    </row>
    <row r="37" spans="1:13" s="9" customFormat="1" ht="17.25">
      <c r="A37" s="8"/>
      <c r="B37" s="92"/>
      <c r="C37" s="94"/>
      <c r="D37" s="105"/>
      <c r="E37" s="100"/>
      <c r="F37" s="102"/>
      <c r="G37" s="53"/>
      <c r="H37" s="103"/>
      <c r="I37" s="102"/>
      <c r="J37" s="53"/>
      <c r="K37" s="103"/>
      <c r="L37" s="53"/>
      <c r="M37" s="53"/>
    </row>
    <row r="38" spans="1:13" s="9" customFormat="1" ht="17.25">
      <c r="A38" s="8"/>
      <c r="B38" s="92"/>
      <c r="C38" s="94"/>
      <c r="D38" s="105"/>
      <c r="E38" s="100"/>
      <c r="F38" s="102"/>
      <c r="G38" s="53"/>
      <c r="H38" s="103"/>
      <c r="I38" s="102"/>
      <c r="J38" s="53"/>
      <c r="K38" s="103"/>
      <c r="L38" s="53"/>
      <c r="M38" s="53"/>
    </row>
    <row r="39" spans="1:13" s="9" customFormat="1" ht="17.25">
      <c r="A39" s="8"/>
      <c r="B39" s="92"/>
      <c r="C39" s="94"/>
      <c r="D39" s="105"/>
      <c r="E39" s="100"/>
      <c r="F39" s="102"/>
      <c r="G39" s="53"/>
      <c r="H39" s="103"/>
      <c r="I39" s="102"/>
      <c r="J39" s="53"/>
      <c r="K39" s="103"/>
      <c r="L39" s="53"/>
      <c r="M39" s="53"/>
    </row>
    <row r="40" spans="1:13" s="9" customFormat="1" ht="17.25">
      <c r="A40" s="8"/>
      <c r="B40" s="92"/>
      <c r="C40" s="94"/>
      <c r="D40" s="105"/>
      <c r="E40" s="100"/>
      <c r="F40" s="102"/>
      <c r="G40" s="53"/>
      <c r="H40" s="103"/>
      <c r="I40" s="102"/>
      <c r="J40" s="53"/>
      <c r="K40" s="103"/>
      <c r="L40" s="53"/>
      <c r="M40" s="53"/>
    </row>
    <row r="41" spans="1:13" s="9" customFormat="1" ht="17.25">
      <c r="A41" s="8"/>
      <c r="B41" s="92"/>
      <c r="C41" s="94"/>
      <c r="D41" s="105"/>
      <c r="E41" s="100"/>
      <c r="F41" s="102"/>
      <c r="G41" s="53"/>
      <c r="H41" s="103"/>
      <c r="I41" s="102"/>
      <c r="J41" s="53"/>
      <c r="K41" s="103"/>
      <c r="L41" s="53"/>
      <c r="M41" s="53"/>
    </row>
    <row r="42" spans="1:13" s="9" customFormat="1" ht="17.25">
      <c r="A42" s="8"/>
      <c r="B42" s="92"/>
      <c r="C42" s="94"/>
      <c r="D42" s="105"/>
      <c r="E42" s="100"/>
      <c r="F42" s="102"/>
      <c r="G42" s="53"/>
      <c r="H42" s="103"/>
      <c r="I42" s="102"/>
      <c r="J42" s="53"/>
      <c r="K42" s="103"/>
      <c r="L42" s="53"/>
      <c r="M42" s="53"/>
    </row>
    <row r="43" spans="1:13" s="9" customFormat="1" ht="17.25">
      <c r="A43" s="8"/>
      <c r="B43" s="92"/>
      <c r="C43" s="94"/>
      <c r="D43" s="105"/>
      <c r="E43" s="59"/>
      <c r="F43" s="59"/>
      <c r="G43" s="53"/>
      <c r="H43" s="57"/>
      <c r="I43" s="60"/>
      <c r="J43" s="53"/>
      <c r="K43" s="57"/>
      <c r="L43" s="53"/>
      <c r="M43" s="53"/>
    </row>
    <row r="44" spans="1:13" s="9" customFormat="1" ht="17.25">
      <c r="A44" s="3"/>
      <c r="B44" s="3"/>
      <c r="C44" s="3"/>
      <c r="D44" s="3"/>
      <c r="E44" s="31"/>
      <c r="F44" s="31"/>
      <c r="G44" s="5"/>
      <c r="H44" s="6"/>
      <c r="I44" s="39"/>
      <c r="J44" s="5"/>
      <c r="K44" s="6"/>
      <c r="L44" s="5"/>
      <c r="M44" s="5"/>
    </row>
    <row r="45" spans="1:13" s="9" customFormat="1" ht="17.25">
      <c r="A45" s="3"/>
      <c r="B45" s="3"/>
      <c r="C45" s="3"/>
      <c r="D45" s="3"/>
      <c r="E45" s="31"/>
      <c r="F45" s="31"/>
      <c r="G45" s="5"/>
      <c r="H45" s="6"/>
      <c r="I45" s="39"/>
      <c r="J45" s="5"/>
      <c r="K45" s="6"/>
      <c r="L45" s="5"/>
      <c r="M45" s="5"/>
    </row>
    <row r="46" spans="1:13" s="9" customFormat="1" ht="17.25">
      <c r="A46" s="3"/>
      <c r="B46" s="3"/>
      <c r="C46" s="3"/>
      <c r="D46" s="3"/>
      <c r="E46" s="31"/>
      <c r="F46" s="31"/>
      <c r="G46" s="5"/>
      <c r="H46" s="6"/>
      <c r="I46" s="39"/>
      <c r="J46" s="5"/>
      <c r="K46" s="6"/>
      <c r="L46" s="5"/>
      <c r="M46" s="5"/>
    </row>
    <row r="47" spans="1:13" s="9" customFormat="1" ht="17.25">
      <c r="A47" s="3"/>
      <c r="B47" s="3"/>
      <c r="C47" s="3"/>
      <c r="D47" s="3"/>
      <c r="E47" s="31"/>
      <c r="F47" s="31"/>
      <c r="G47" s="5"/>
      <c r="H47" s="6"/>
      <c r="I47" s="39"/>
      <c r="J47" s="5"/>
      <c r="K47" s="6"/>
      <c r="L47" s="5"/>
      <c r="M47" s="5"/>
    </row>
    <row r="48" spans="1:13" s="9" customFormat="1" ht="17.25">
      <c r="A48" s="3"/>
      <c r="B48" s="3"/>
      <c r="C48" s="3"/>
      <c r="D48" s="3"/>
      <c r="E48" s="31"/>
      <c r="F48" s="31"/>
      <c r="G48" s="5"/>
      <c r="H48" s="6"/>
      <c r="I48" s="39"/>
      <c r="J48" s="5"/>
      <c r="K48" s="6"/>
      <c r="L48" s="5"/>
      <c r="M48" s="5"/>
    </row>
    <row r="49" spans="1:13" s="9" customFormat="1" ht="17.25">
      <c r="A49" s="3"/>
      <c r="B49" s="3"/>
      <c r="C49" s="3"/>
      <c r="D49" s="3"/>
      <c r="E49" s="31"/>
      <c r="F49" s="31"/>
      <c r="G49" s="5"/>
      <c r="H49" s="6"/>
      <c r="I49" s="39"/>
      <c r="J49" s="5"/>
      <c r="K49" s="6"/>
      <c r="L49" s="5"/>
      <c r="M49" s="5"/>
    </row>
    <row r="50" spans="1:13" s="9" customFormat="1" ht="17.25">
      <c r="A50" s="3"/>
      <c r="B50" s="3"/>
      <c r="C50" s="3"/>
      <c r="D50" s="3"/>
      <c r="E50" s="31"/>
      <c r="F50" s="31"/>
      <c r="G50" s="5"/>
      <c r="H50" s="6"/>
      <c r="I50" s="39"/>
      <c r="J50" s="5"/>
      <c r="K50" s="6"/>
      <c r="L50" s="5"/>
      <c r="M50" s="5"/>
    </row>
    <row r="51" spans="1:13" s="9" customFormat="1" ht="17.25">
      <c r="A51" s="3"/>
      <c r="B51" s="3"/>
      <c r="C51" s="3"/>
      <c r="D51" s="3"/>
      <c r="E51" s="31"/>
      <c r="F51" s="31"/>
      <c r="G51" s="5"/>
      <c r="H51" s="6"/>
      <c r="I51" s="39"/>
      <c r="J51" s="5"/>
      <c r="K51" s="6"/>
      <c r="L51" s="5"/>
      <c r="M51" s="5"/>
    </row>
    <row r="52" spans="1:13" s="9" customFormat="1" ht="17.25">
      <c r="A52" s="3"/>
      <c r="B52" s="3"/>
      <c r="C52" s="3"/>
      <c r="D52" s="3"/>
      <c r="E52" s="31"/>
      <c r="F52" s="31"/>
      <c r="G52" s="5"/>
      <c r="H52" s="6"/>
      <c r="I52" s="39"/>
      <c r="J52" s="5"/>
      <c r="K52" s="6"/>
      <c r="L52" s="5"/>
      <c r="M52" s="5"/>
    </row>
  </sheetData>
  <sheetProtection/>
  <mergeCells count="1">
    <mergeCell ref="B1:E1"/>
  </mergeCells>
  <printOptions/>
  <pageMargins left="0.7875" right="0.7875" top="0.39375" bottom="0.39375" header="0.5118055555555556" footer="0.5118055555555556"/>
  <pageSetup fitToHeight="1" fitToWidth="1" horizontalDpi="300" verticalDpi="3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375" style="10" customWidth="1"/>
    <col min="2" max="2" width="5.00390625" style="16" bestFit="1" customWidth="1"/>
    <col min="3" max="3" width="12.375" style="10" bestFit="1" customWidth="1"/>
    <col min="4" max="4" width="17.625" style="10" bestFit="1" customWidth="1"/>
    <col min="5" max="5" width="7.25390625" style="13" bestFit="1" customWidth="1"/>
    <col min="6" max="6" width="5.50390625" style="10" customWidth="1"/>
    <col min="7" max="7" width="3.875" style="10" customWidth="1"/>
    <col min="8" max="8" width="6.25390625" style="14" customWidth="1"/>
    <col min="9" max="9" width="12.375" style="10" bestFit="1" customWidth="1"/>
    <col min="10" max="10" width="17.625" style="10" bestFit="1" customWidth="1"/>
    <col min="11" max="11" width="7.25390625" style="13" bestFit="1" customWidth="1"/>
  </cols>
  <sheetData>
    <row r="1" spans="1:11" s="63" customFormat="1" ht="17.25">
      <c r="A1" s="66" t="s">
        <v>463</v>
      </c>
      <c r="B1" s="69"/>
      <c r="C1" s="64"/>
      <c r="D1" s="11"/>
      <c r="E1" s="50"/>
      <c r="F1" s="11"/>
      <c r="G1" s="11"/>
      <c r="H1" s="15"/>
      <c r="I1" s="11"/>
      <c r="J1" s="11"/>
      <c r="K1" s="50"/>
    </row>
    <row r="2" spans="1:11" s="63" customFormat="1" ht="14.25">
      <c r="A2" s="67" t="s">
        <v>137</v>
      </c>
      <c r="B2" s="70"/>
      <c r="C2" s="64"/>
      <c r="D2" s="11"/>
      <c r="E2" s="50"/>
      <c r="F2" s="11"/>
      <c r="G2" s="15"/>
      <c r="H2" s="72" t="s">
        <v>138</v>
      </c>
      <c r="I2" s="11"/>
      <c r="J2" s="11"/>
      <c r="K2" s="50"/>
    </row>
    <row r="3" spans="1:11" s="63" customFormat="1" ht="14.25">
      <c r="A3" s="68"/>
      <c r="B3" s="70"/>
      <c r="C3" s="64"/>
      <c r="D3" s="11"/>
      <c r="E3" s="50"/>
      <c r="F3" s="11"/>
      <c r="G3" s="15"/>
      <c r="H3" s="72"/>
      <c r="I3" s="11"/>
      <c r="J3" s="11"/>
      <c r="K3" s="50"/>
    </row>
    <row r="4" spans="1:11" s="63" customFormat="1" ht="13.5">
      <c r="A4" s="65" t="s">
        <v>10</v>
      </c>
      <c r="B4" s="200" t="s">
        <v>17</v>
      </c>
      <c r="C4" s="52" t="s">
        <v>18</v>
      </c>
      <c r="D4" s="52" t="s">
        <v>19</v>
      </c>
      <c r="E4" s="195" t="s">
        <v>139</v>
      </c>
      <c r="F4" s="11"/>
      <c r="G4" s="65" t="s">
        <v>10</v>
      </c>
      <c r="H4" s="52" t="s">
        <v>17</v>
      </c>
      <c r="I4" s="52" t="s">
        <v>18</v>
      </c>
      <c r="J4" s="52" t="s">
        <v>19</v>
      </c>
      <c r="K4" s="195" t="s">
        <v>139</v>
      </c>
    </row>
    <row r="5" spans="1:11" s="63" customFormat="1" ht="13.5">
      <c r="A5" s="52">
        <v>1</v>
      </c>
      <c r="B5" s="71" t="s">
        <v>578</v>
      </c>
      <c r="C5" s="196" t="s">
        <v>165</v>
      </c>
      <c r="D5" s="197" t="s">
        <v>560</v>
      </c>
      <c r="E5" s="194" t="s">
        <v>568</v>
      </c>
      <c r="F5" s="11"/>
      <c r="G5" s="52">
        <v>1</v>
      </c>
      <c r="H5" s="71" t="s">
        <v>558</v>
      </c>
      <c r="I5" s="196" t="s">
        <v>319</v>
      </c>
      <c r="J5" s="197" t="s">
        <v>560</v>
      </c>
      <c r="K5" s="194" t="s">
        <v>551</v>
      </c>
    </row>
    <row r="6" spans="1:11" s="63" customFormat="1" ht="13.5">
      <c r="A6" s="52">
        <f>A5+1</f>
        <v>2</v>
      </c>
      <c r="B6" s="71" t="s">
        <v>579</v>
      </c>
      <c r="C6" s="198" t="s">
        <v>166</v>
      </c>
      <c r="D6" s="197" t="s">
        <v>561</v>
      </c>
      <c r="E6" s="194" t="s">
        <v>569</v>
      </c>
      <c r="F6" s="11"/>
      <c r="G6" s="52">
        <f>G5+1</f>
        <v>2</v>
      </c>
      <c r="H6" s="71" t="s">
        <v>559</v>
      </c>
      <c r="I6" s="198" t="s">
        <v>318</v>
      </c>
      <c r="J6" s="197" t="s">
        <v>561</v>
      </c>
      <c r="K6" s="194" t="s">
        <v>552</v>
      </c>
    </row>
    <row r="7" spans="1:11" s="63" customFormat="1" ht="13.5">
      <c r="A7" s="52">
        <f aca="true" t="shared" si="0" ref="A7:A18">A6+1</f>
        <v>3</v>
      </c>
      <c r="B7" s="71" t="s">
        <v>580</v>
      </c>
      <c r="C7" s="201" t="s">
        <v>294</v>
      </c>
      <c r="D7" s="85"/>
      <c r="E7" s="194" t="s">
        <v>570</v>
      </c>
      <c r="F7" s="11"/>
      <c r="G7" s="52">
        <f aca="true" t="shared" si="1" ref="G7:G12">G6+1</f>
        <v>3</v>
      </c>
      <c r="H7" s="71" t="s">
        <v>562</v>
      </c>
      <c r="I7" s="198" t="s">
        <v>321</v>
      </c>
      <c r="J7" s="197" t="s">
        <v>561</v>
      </c>
      <c r="K7" s="194" t="s">
        <v>553</v>
      </c>
    </row>
    <row r="8" spans="1:11" s="63" customFormat="1" ht="13.5">
      <c r="A8" s="52">
        <f t="shared" si="0"/>
        <v>4</v>
      </c>
      <c r="B8" s="71" t="s">
        <v>581</v>
      </c>
      <c r="C8" s="196" t="s">
        <v>283</v>
      </c>
      <c r="D8" s="197" t="s">
        <v>588</v>
      </c>
      <c r="E8" s="194" t="s">
        <v>571</v>
      </c>
      <c r="F8" s="11"/>
      <c r="G8" s="52">
        <f t="shared" si="1"/>
        <v>4</v>
      </c>
      <c r="H8" s="71" t="s">
        <v>563</v>
      </c>
      <c r="I8" s="196" t="s">
        <v>168</v>
      </c>
      <c r="J8" s="197" t="s">
        <v>560</v>
      </c>
      <c r="K8" s="194" t="s">
        <v>554</v>
      </c>
    </row>
    <row r="9" spans="1:11" s="63" customFormat="1" ht="13.5">
      <c r="A9" s="52">
        <f t="shared" si="0"/>
        <v>5</v>
      </c>
      <c r="B9" s="71" t="s">
        <v>582</v>
      </c>
      <c r="C9" s="202" t="s">
        <v>297</v>
      </c>
      <c r="D9" s="203" t="s">
        <v>589</v>
      </c>
      <c r="E9" s="194" t="s">
        <v>572</v>
      </c>
      <c r="F9" s="11"/>
      <c r="G9" s="52">
        <f t="shared" si="1"/>
        <v>5</v>
      </c>
      <c r="H9" s="71" t="s">
        <v>564</v>
      </c>
      <c r="I9" s="196" t="s">
        <v>324</v>
      </c>
      <c r="J9" s="197" t="s">
        <v>565</v>
      </c>
      <c r="K9" s="194" t="s">
        <v>555</v>
      </c>
    </row>
    <row r="10" spans="1:11" s="63" customFormat="1" ht="13.5">
      <c r="A10" s="52">
        <f t="shared" si="0"/>
        <v>6</v>
      </c>
      <c r="B10" s="71" t="s">
        <v>583</v>
      </c>
      <c r="C10" s="198" t="s">
        <v>164</v>
      </c>
      <c r="D10" s="197" t="s">
        <v>590</v>
      </c>
      <c r="E10" s="194" t="s">
        <v>573</v>
      </c>
      <c r="F10" s="11"/>
      <c r="G10" s="52">
        <f t="shared" si="1"/>
        <v>6</v>
      </c>
      <c r="H10" s="71" t="s">
        <v>566</v>
      </c>
      <c r="I10" s="196" t="s">
        <v>323</v>
      </c>
      <c r="J10" s="197" t="s">
        <v>560</v>
      </c>
      <c r="K10" s="194" t="s">
        <v>556</v>
      </c>
    </row>
    <row r="11" spans="1:11" s="63" customFormat="1" ht="13.5">
      <c r="A11" s="52">
        <f t="shared" si="0"/>
        <v>7</v>
      </c>
      <c r="B11" s="71" t="s">
        <v>584</v>
      </c>
      <c r="C11" s="196" t="s">
        <v>298</v>
      </c>
      <c r="D11" s="197" t="s">
        <v>560</v>
      </c>
      <c r="E11" s="194" t="s">
        <v>574</v>
      </c>
      <c r="F11" s="11"/>
      <c r="G11" s="52">
        <f t="shared" si="1"/>
        <v>7</v>
      </c>
      <c r="H11" s="71" t="s">
        <v>567</v>
      </c>
      <c r="I11" s="198" t="s">
        <v>169</v>
      </c>
      <c r="J11" s="197" t="s">
        <v>561</v>
      </c>
      <c r="K11" s="194" t="s">
        <v>557</v>
      </c>
    </row>
    <row r="12" spans="1:11" s="63" customFormat="1" ht="13.5">
      <c r="A12" s="52">
        <f t="shared" si="0"/>
        <v>8</v>
      </c>
      <c r="B12" s="71" t="s">
        <v>585</v>
      </c>
      <c r="C12" s="198" t="s">
        <v>299</v>
      </c>
      <c r="D12" s="197" t="s">
        <v>561</v>
      </c>
      <c r="E12" s="194" t="s">
        <v>575</v>
      </c>
      <c r="F12" s="11"/>
      <c r="G12" s="52">
        <f t="shared" si="1"/>
        <v>8</v>
      </c>
      <c r="H12" s="71" t="s">
        <v>603</v>
      </c>
      <c r="I12" s="51" t="s">
        <v>604</v>
      </c>
      <c r="J12" s="197" t="s">
        <v>561</v>
      </c>
      <c r="K12" s="194"/>
    </row>
    <row r="13" spans="1:11" s="63" customFormat="1" ht="13.5">
      <c r="A13" s="52">
        <f t="shared" si="0"/>
        <v>9</v>
      </c>
      <c r="B13" s="71" t="s">
        <v>586</v>
      </c>
      <c r="C13" s="198" t="s">
        <v>160</v>
      </c>
      <c r="D13" s="197" t="s">
        <v>561</v>
      </c>
      <c r="E13" s="194" t="s">
        <v>576</v>
      </c>
      <c r="F13" s="11"/>
      <c r="G13" s="10"/>
      <c r="H13" s="14"/>
      <c r="I13" s="10"/>
      <c r="J13" s="10"/>
      <c r="K13" s="13"/>
    </row>
    <row r="14" spans="1:11" s="63" customFormat="1" ht="13.5">
      <c r="A14" s="52">
        <f t="shared" si="0"/>
        <v>10</v>
      </c>
      <c r="B14" s="71" t="s">
        <v>587</v>
      </c>
      <c r="C14" s="198" t="s">
        <v>285</v>
      </c>
      <c r="D14" s="197" t="s">
        <v>561</v>
      </c>
      <c r="E14" s="194" t="s">
        <v>577</v>
      </c>
      <c r="F14" s="11"/>
      <c r="G14" s="10"/>
      <c r="H14" s="14"/>
      <c r="I14" s="10"/>
      <c r="J14" s="10"/>
      <c r="K14" s="13"/>
    </row>
    <row r="15" spans="1:11" s="63" customFormat="1" ht="13.5">
      <c r="A15" s="52">
        <f t="shared" si="0"/>
        <v>11</v>
      </c>
      <c r="B15" s="71" t="s">
        <v>591</v>
      </c>
      <c r="C15" s="204" t="s">
        <v>284</v>
      </c>
      <c r="D15" s="85"/>
      <c r="E15" s="194"/>
      <c r="F15" s="11"/>
      <c r="G15" s="10"/>
      <c r="H15" s="14"/>
      <c r="I15" s="10"/>
      <c r="J15" s="10"/>
      <c r="K15" s="13"/>
    </row>
    <row r="16" spans="1:11" s="63" customFormat="1" ht="13.5">
      <c r="A16" s="52">
        <f t="shared" si="0"/>
        <v>12</v>
      </c>
      <c r="B16" s="71" t="s">
        <v>592</v>
      </c>
      <c r="C16" s="204" t="s">
        <v>288</v>
      </c>
      <c r="D16" s="203" t="s">
        <v>589</v>
      </c>
      <c r="E16" s="194"/>
      <c r="F16" s="11"/>
      <c r="G16" s="10"/>
      <c r="H16" s="14"/>
      <c r="I16" s="10"/>
      <c r="J16" s="10"/>
      <c r="K16" s="13"/>
    </row>
    <row r="17" spans="1:11" s="63" customFormat="1" ht="13.5">
      <c r="A17" s="52">
        <f t="shared" si="0"/>
        <v>13</v>
      </c>
      <c r="B17" s="71" t="s">
        <v>593</v>
      </c>
      <c r="C17" s="198" t="s">
        <v>291</v>
      </c>
      <c r="D17" s="197" t="s">
        <v>561</v>
      </c>
      <c r="E17" s="194"/>
      <c r="F17" s="11"/>
      <c r="G17" s="10"/>
      <c r="H17" s="14"/>
      <c r="I17" s="10"/>
      <c r="J17" s="10"/>
      <c r="K17" s="13"/>
    </row>
    <row r="18" spans="1:11" s="63" customFormat="1" ht="13.5">
      <c r="A18" s="52">
        <f t="shared" si="0"/>
        <v>14</v>
      </c>
      <c r="B18" s="71" t="s">
        <v>550</v>
      </c>
      <c r="C18" s="198" t="s">
        <v>296</v>
      </c>
      <c r="D18" s="197" t="s">
        <v>561</v>
      </c>
      <c r="E18" s="194"/>
      <c r="F18" s="11"/>
      <c r="G18" s="10"/>
      <c r="H18" s="14"/>
      <c r="I18" s="10"/>
      <c r="J18" s="10"/>
      <c r="K18" s="13"/>
    </row>
    <row r="19" spans="1:11" s="63" customFormat="1" ht="13.5">
      <c r="A19" s="52">
        <v>15</v>
      </c>
      <c r="B19" s="71" t="s">
        <v>594</v>
      </c>
      <c r="C19" s="196" t="s">
        <v>161</v>
      </c>
      <c r="D19" s="197" t="s">
        <v>588</v>
      </c>
      <c r="E19" s="35"/>
      <c r="F19" s="11"/>
      <c r="G19" s="10"/>
      <c r="H19" s="14"/>
      <c r="I19" s="10"/>
      <c r="J19" s="10"/>
      <c r="K19" s="13"/>
    </row>
  </sheetData>
  <sheetProtection/>
  <printOptions/>
  <pageMargins left="0.7875" right="0.7875" top="0.7875" bottom="0.7875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Katsuya Yamaguchi</dc:creator>
  <cp:keywords/>
  <dc:description/>
  <cp:lastModifiedBy>kouta</cp:lastModifiedBy>
  <cp:lastPrinted>2009-11-15T08:56:12Z</cp:lastPrinted>
  <dcterms:created xsi:type="dcterms:W3CDTF">1999-11-21T05:04:52Z</dcterms:created>
  <dcterms:modified xsi:type="dcterms:W3CDTF">2013-08-10T09:42:12Z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